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8f03dcb613aca3/Dokumenter/IF Frøy/"/>
    </mc:Choice>
  </mc:AlternateContent>
  <xr:revisionPtr revIDLastSave="0" documentId="8_{F4370C5E-4048-4756-9616-84854FF30088}" xr6:coauthVersionLast="47" xr6:coauthVersionMax="47" xr10:uidLastSave="{00000000-0000-0000-0000-000000000000}"/>
  <bookViews>
    <workbookView xWindow="-93" yWindow="-93" windowWidth="20186" windowHeight="12920" xr2:uid="{31EA2C93-4F2C-4ADE-82FA-F7EA9D244D7B}"/>
  </bookViews>
  <sheets>
    <sheet name="NC M-Jr" sheetId="11" r:id="rId1"/>
    <sheet name="NC K-Sr" sheetId="12" r:id="rId2"/>
    <sheet name="NC M-Sr" sheetId="10" r:id="rId3"/>
    <sheet name=" NC-poeng skala" sheetId="4" r:id="rId4"/>
  </sheets>
  <definedNames>
    <definedName name="Addo_DocID" comment="AddoOAS">"b715ca1d-0184-4e1f-a21f-ad435d2cca91"</definedName>
    <definedName name="Addo_Today">44604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5" i="10" l="1"/>
  <c r="AG8" i="10"/>
  <c r="AG9" i="10"/>
  <c r="AG10" i="10"/>
  <c r="AG11" i="10"/>
  <c r="AG12" i="10"/>
  <c r="AG13" i="10"/>
  <c r="AG14" i="10"/>
  <c r="AG16" i="10"/>
  <c r="AG17" i="10"/>
  <c r="AG7" i="10"/>
  <c r="AG7" i="11"/>
  <c r="AG8" i="11"/>
  <c r="AG9" i="11"/>
  <c r="AG10" i="11"/>
  <c r="AG11" i="11"/>
  <c r="AG12" i="11"/>
  <c r="AG13" i="11"/>
  <c r="AG14" i="11"/>
  <c r="AG15" i="11"/>
  <c r="K15" i="10"/>
  <c r="K7" i="10"/>
  <c r="J7" i="10"/>
  <c r="J6" i="10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6" i="12"/>
  <c r="K8" i="10" l="1"/>
  <c r="K9" i="10"/>
  <c r="K10" i="10"/>
  <c r="K11" i="10"/>
  <c r="M11" i="10" s="1"/>
  <c r="K12" i="10"/>
  <c r="M12" i="10" s="1"/>
  <c r="K13" i="10"/>
  <c r="M13" i="10" s="1"/>
  <c r="K14" i="10"/>
  <c r="M14" i="10" s="1"/>
  <c r="K16" i="10"/>
  <c r="M16" i="10" s="1"/>
  <c r="K17" i="10"/>
  <c r="K18" i="10"/>
  <c r="M18" i="10" s="1"/>
  <c r="K19" i="10"/>
  <c r="M19" i="10" s="1"/>
  <c r="K20" i="10"/>
  <c r="M20" i="10" s="1"/>
  <c r="K21" i="10"/>
  <c r="M21" i="10" s="1"/>
  <c r="K6" i="10"/>
  <c r="M6" i="10" s="1"/>
  <c r="O14" i="11"/>
  <c r="K14" i="11"/>
  <c r="K10" i="11"/>
  <c r="K7" i="11"/>
  <c r="K8" i="11"/>
  <c r="K9" i="11"/>
  <c r="K11" i="11"/>
  <c r="K12" i="11"/>
  <c r="K13" i="11"/>
  <c r="K15" i="11"/>
  <c r="K16" i="11"/>
  <c r="K17" i="11"/>
  <c r="K18" i="11"/>
  <c r="K19" i="11"/>
  <c r="K20" i="11"/>
  <c r="K6" i="11"/>
  <c r="D9" i="11"/>
  <c r="F9" i="11" s="1"/>
  <c r="D20" i="10"/>
  <c r="F20" i="10" s="1"/>
  <c r="H20" i="10"/>
  <c r="J20" i="10"/>
  <c r="O20" i="10"/>
  <c r="Q20" i="10"/>
  <c r="Q20" i="12"/>
  <c r="O20" i="12"/>
  <c r="M20" i="12"/>
  <c r="J20" i="12"/>
  <c r="H20" i="12"/>
  <c r="D20" i="12"/>
  <c r="F20" i="12" s="1"/>
  <c r="Q19" i="12"/>
  <c r="O19" i="12"/>
  <c r="M19" i="12"/>
  <c r="J19" i="12"/>
  <c r="H19" i="12"/>
  <c r="D19" i="12"/>
  <c r="F19" i="12" s="1"/>
  <c r="Q18" i="12"/>
  <c r="O18" i="12"/>
  <c r="M18" i="12"/>
  <c r="J18" i="12"/>
  <c r="H18" i="12"/>
  <c r="D18" i="12"/>
  <c r="F18" i="12" s="1"/>
  <c r="Q17" i="12"/>
  <c r="O17" i="12"/>
  <c r="M17" i="12"/>
  <c r="J17" i="12"/>
  <c r="H17" i="12"/>
  <c r="D17" i="12"/>
  <c r="F17" i="12" s="1"/>
  <c r="R17" i="12" s="1"/>
  <c r="Q16" i="12"/>
  <c r="O16" i="12"/>
  <c r="M16" i="12"/>
  <c r="J16" i="12"/>
  <c r="H16" i="12"/>
  <c r="D16" i="12"/>
  <c r="F16" i="12" s="1"/>
  <c r="Q15" i="12"/>
  <c r="O15" i="12"/>
  <c r="M15" i="12"/>
  <c r="J15" i="12"/>
  <c r="H15" i="12"/>
  <c r="D15" i="12"/>
  <c r="F15" i="12" s="1"/>
  <c r="Q14" i="12"/>
  <c r="O14" i="12"/>
  <c r="M14" i="12"/>
  <c r="J14" i="12"/>
  <c r="H14" i="12"/>
  <c r="F14" i="12"/>
  <c r="D14" i="12"/>
  <c r="Q13" i="12"/>
  <c r="O13" i="12"/>
  <c r="M13" i="12"/>
  <c r="J13" i="12"/>
  <c r="H13" i="12"/>
  <c r="D13" i="12"/>
  <c r="F13" i="12" s="1"/>
  <c r="Q12" i="12"/>
  <c r="O12" i="12"/>
  <c r="M12" i="12"/>
  <c r="J12" i="12"/>
  <c r="H12" i="12"/>
  <c r="D12" i="12"/>
  <c r="F12" i="12" s="1"/>
  <c r="R12" i="12" s="1"/>
  <c r="Q11" i="12"/>
  <c r="O11" i="12"/>
  <c r="M11" i="12"/>
  <c r="J11" i="12"/>
  <c r="H11" i="12"/>
  <c r="D11" i="12"/>
  <c r="F11" i="12" s="1"/>
  <c r="Q10" i="12"/>
  <c r="O10" i="12"/>
  <c r="M10" i="12"/>
  <c r="J10" i="12"/>
  <c r="H10" i="12"/>
  <c r="D10" i="12"/>
  <c r="F10" i="12" s="1"/>
  <c r="Q9" i="12"/>
  <c r="O9" i="12"/>
  <c r="M9" i="12"/>
  <c r="J9" i="12"/>
  <c r="H9" i="12"/>
  <c r="D9" i="12"/>
  <c r="F9" i="12" s="1"/>
  <c r="Q8" i="12"/>
  <c r="O8" i="12"/>
  <c r="M8" i="12"/>
  <c r="J8" i="12"/>
  <c r="H8" i="12"/>
  <c r="D8" i="12"/>
  <c r="F8" i="12" s="1"/>
  <c r="Q7" i="12"/>
  <c r="O7" i="12"/>
  <c r="M7" i="12"/>
  <c r="J7" i="12"/>
  <c r="H7" i="12"/>
  <c r="F7" i="12"/>
  <c r="D7" i="12"/>
  <c r="Q6" i="12"/>
  <c r="O6" i="12"/>
  <c r="M6" i="12"/>
  <c r="J6" i="12"/>
  <c r="H6" i="12"/>
  <c r="D6" i="12"/>
  <c r="F6" i="12" s="1"/>
  <c r="D8" i="10"/>
  <c r="D9" i="10"/>
  <c r="D10" i="10"/>
  <c r="F10" i="10" s="1"/>
  <c r="D11" i="10"/>
  <c r="F11" i="10" s="1"/>
  <c r="D12" i="10"/>
  <c r="F12" i="10" s="1"/>
  <c r="D14" i="10"/>
  <c r="F14" i="10" s="1"/>
  <c r="D15" i="10"/>
  <c r="F15" i="10" s="1"/>
  <c r="D7" i="11"/>
  <c r="F7" i="11" s="1"/>
  <c r="D8" i="11"/>
  <c r="D10" i="11"/>
  <c r="F10" i="11" s="1"/>
  <c r="D11" i="11"/>
  <c r="F11" i="11" s="1"/>
  <c r="D12" i="11"/>
  <c r="F12" i="11" s="1"/>
  <c r="D13" i="11"/>
  <c r="F13" i="11" s="1"/>
  <c r="D14" i="11"/>
  <c r="F14" i="11" s="1"/>
  <c r="D15" i="11"/>
  <c r="F15" i="11" s="1"/>
  <c r="Q20" i="11"/>
  <c r="O20" i="11"/>
  <c r="J20" i="11"/>
  <c r="H20" i="11"/>
  <c r="D20" i="11"/>
  <c r="F20" i="11" s="1"/>
  <c r="Q19" i="11"/>
  <c r="O19" i="11"/>
  <c r="J19" i="11"/>
  <c r="H19" i="11"/>
  <c r="D19" i="11"/>
  <c r="F19" i="11" s="1"/>
  <c r="Q18" i="11"/>
  <c r="O18" i="11"/>
  <c r="J18" i="11"/>
  <c r="H18" i="11"/>
  <c r="D18" i="11"/>
  <c r="F18" i="11" s="1"/>
  <c r="Q17" i="11"/>
  <c r="O17" i="11"/>
  <c r="J17" i="11"/>
  <c r="H17" i="11"/>
  <c r="D17" i="11"/>
  <c r="F17" i="11" s="1"/>
  <c r="Q16" i="11"/>
  <c r="O16" i="11"/>
  <c r="J16" i="11"/>
  <c r="H16" i="11"/>
  <c r="D16" i="11"/>
  <c r="F16" i="11" s="1"/>
  <c r="Q15" i="11"/>
  <c r="O15" i="11"/>
  <c r="J15" i="11"/>
  <c r="H15" i="11"/>
  <c r="Q14" i="11"/>
  <c r="J14" i="11"/>
  <c r="H14" i="11"/>
  <c r="Q13" i="11"/>
  <c r="O13" i="11"/>
  <c r="J13" i="11"/>
  <c r="H13" i="11"/>
  <c r="Q12" i="11"/>
  <c r="O12" i="11"/>
  <c r="J12" i="11"/>
  <c r="H12" i="11"/>
  <c r="Q11" i="11"/>
  <c r="O11" i="11"/>
  <c r="J11" i="11"/>
  <c r="H11" i="11"/>
  <c r="Q10" i="11"/>
  <c r="O10" i="11"/>
  <c r="J10" i="11"/>
  <c r="H10" i="11"/>
  <c r="Q9" i="11"/>
  <c r="O9" i="11"/>
  <c r="J9" i="11"/>
  <c r="H9" i="11"/>
  <c r="Q8" i="11"/>
  <c r="O8" i="11"/>
  <c r="J8" i="11"/>
  <c r="H8" i="11"/>
  <c r="F8" i="11"/>
  <c r="Q7" i="11"/>
  <c r="O7" i="11"/>
  <c r="J7" i="11"/>
  <c r="H7" i="11"/>
  <c r="Q6" i="11"/>
  <c r="O6" i="11"/>
  <c r="J6" i="11"/>
  <c r="H6" i="11"/>
  <c r="D6" i="11"/>
  <c r="F6" i="11" s="1"/>
  <c r="M8" i="10"/>
  <c r="Q21" i="10"/>
  <c r="O21" i="10"/>
  <c r="Q19" i="10"/>
  <c r="O19" i="10"/>
  <c r="Q18" i="10"/>
  <c r="O18" i="10"/>
  <c r="Q17" i="10"/>
  <c r="O17" i="10"/>
  <c r="M17" i="10"/>
  <c r="Q16" i="10"/>
  <c r="O16" i="10"/>
  <c r="Q15" i="10"/>
  <c r="O15" i="10"/>
  <c r="M15" i="10"/>
  <c r="Q14" i="10"/>
  <c r="O14" i="10"/>
  <c r="Q13" i="10"/>
  <c r="O13" i="10"/>
  <c r="Q12" i="10"/>
  <c r="O12" i="10"/>
  <c r="Q11" i="10"/>
  <c r="O11" i="10"/>
  <c r="Q10" i="10"/>
  <c r="O10" i="10"/>
  <c r="M10" i="10"/>
  <c r="Q9" i="10"/>
  <c r="O9" i="10"/>
  <c r="M9" i="10"/>
  <c r="Q8" i="10"/>
  <c r="O8" i="10"/>
  <c r="Q7" i="10"/>
  <c r="O7" i="10"/>
  <c r="M7" i="10"/>
  <c r="Q6" i="10"/>
  <c r="O6" i="10"/>
  <c r="J21" i="10"/>
  <c r="H21" i="10"/>
  <c r="D21" i="10"/>
  <c r="F21" i="10" s="1"/>
  <c r="J19" i="10"/>
  <c r="H19" i="10"/>
  <c r="D19" i="10"/>
  <c r="F19" i="10" s="1"/>
  <c r="J18" i="10"/>
  <c r="H18" i="10"/>
  <c r="D18" i="10"/>
  <c r="F18" i="10" s="1"/>
  <c r="J17" i="10"/>
  <c r="H17" i="10"/>
  <c r="D17" i="10"/>
  <c r="F17" i="10" s="1"/>
  <c r="J16" i="10"/>
  <c r="H16" i="10"/>
  <c r="D16" i="10"/>
  <c r="F16" i="10" s="1"/>
  <c r="J15" i="10"/>
  <c r="H15" i="10"/>
  <c r="J14" i="10"/>
  <c r="H14" i="10"/>
  <c r="J13" i="10"/>
  <c r="H13" i="10"/>
  <c r="F13" i="10"/>
  <c r="J12" i="10"/>
  <c r="H12" i="10"/>
  <c r="J11" i="10"/>
  <c r="H11" i="10"/>
  <c r="J10" i="10"/>
  <c r="H10" i="10"/>
  <c r="J9" i="10"/>
  <c r="H9" i="10"/>
  <c r="F9" i="10"/>
  <c r="J8" i="10"/>
  <c r="H8" i="10"/>
  <c r="F8" i="10"/>
  <c r="H7" i="10"/>
  <c r="F7" i="10"/>
  <c r="H6" i="10"/>
  <c r="D6" i="10"/>
  <c r="F6" i="10" s="1"/>
  <c r="R6" i="12" l="1"/>
  <c r="R20" i="12"/>
  <c r="R11" i="12"/>
  <c r="R15" i="12"/>
  <c r="R19" i="12"/>
  <c r="R20" i="10"/>
  <c r="R19" i="10"/>
  <c r="R17" i="10"/>
  <c r="R21" i="10"/>
  <c r="R18" i="10"/>
  <c r="R16" i="10"/>
  <c r="R7" i="12"/>
  <c r="R14" i="12"/>
  <c r="R13" i="12"/>
  <c r="R10" i="12"/>
  <c r="R18" i="12"/>
  <c r="R8" i="12"/>
  <c r="R9" i="12"/>
  <c r="R16" i="12"/>
  <c r="R12" i="10"/>
  <c r="R8" i="10"/>
  <c r="R11" i="10"/>
  <c r="R9" i="10"/>
  <c r="R14" i="10"/>
  <c r="R7" i="10"/>
  <c r="R10" i="10"/>
  <c r="R15" i="10"/>
  <c r="R13" i="10"/>
  <c r="R6" i="10"/>
  <c r="S12" i="12" l="1"/>
  <c r="S8" i="12"/>
  <c r="S18" i="12"/>
  <c r="S20" i="10"/>
  <c r="S10" i="12"/>
  <c r="S20" i="12"/>
  <c r="S16" i="12"/>
  <c r="S19" i="12"/>
  <c r="S6" i="12"/>
  <c r="V6" i="12" s="1"/>
  <c r="S17" i="12"/>
  <c r="S15" i="12"/>
  <c r="S7" i="12"/>
  <c r="S9" i="12"/>
  <c r="S13" i="12"/>
  <c r="S11" i="12"/>
  <c r="S14" i="12"/>
  <c r="S6" i="10"/>
  <c r="S21" i="10"/>
  <c r="S10" i="10"/>
  <c r="S7" i="10"/>
  <c r="S19" i="10"/>
  <c r="S16" i="10"/>
  <c r="S17" i="10"/>
  <c r="S9" i="10"/>
  <c r="S15" i="10"/>
  <c r="S14" i="10"/>
  <c r="S13" i="10"/>
  <c r="S18" i="10"/>
  <c r="S8" i="10"/>
  <c r="S11" i="10"/>
  <c r="S12" i="10"/>
  <c r="V20" i="10" l="1"/>
  <c r="W20" i="10" s="1"/>
  <c r="V16" i="12"/>
  <c r="Y16" i="12" s="1"/>
  <c r="V10" i="12"/>
  <c r="X10" i="12" s="1"/>
  <c r="V19" i="12"/>
  <c r="V18" i="12"/>
  <c r="V9" i="12"/>
  <c r="V15" i="12"/>
  <c r="V7" i="12"/>
  <c r="V13" i="12"/>
  <c r="V17" i="12"/>
  <c r="V11" i="12"/>
  <c r="V14" i="12"/>
  <c r="V12" i="12"/>
  <c r="V8" i="12"/>
  <c r="V20" i="12"/>
  <c r="V18" i="10"/>
  <c r="V6" i="10"/>
  <c r="W6" i="10" s="1"/>
  <c r="V9" i="10"/>
  <c r="W9" i="10" s="1"/>
  <c r="V16" i="10"/>
  <c r="W16" i="10" s="1"/>
  <c r="V14" i="10"/>
  <c r="V7" i="10"/>
  <c r="V12" i="10"/>
  <c r="V21" i="10"/>
  <c r="V10" i="10"/>
  <c r="V11" i="10"/>
  <c r="V19" i="10"/>
  <c r="V15" i="10"/>
  <c r="W15" i="10" s="1"/>
  <c r="V13" i="10"/>
  <c r="V8" i="10"/>
  <c r="V17" i="10"/>
  <c r="W16" i="12" l="1"/>
  <c r="X20" i="10"/>
  <c r="Z20" i="10"/>
  <c r="Y20" i="10"/>
  <c r="X9" i="10"/>
  <c r="Y9" i="10"/>
  <c r="Y10" i="12"/>
  <c r="X16" i="12"/>
  <c r="W10" i="12"/>
  <c r="Y14" i="12"/>
  <c r="X14" i="12"/>
  <c r="W14" i="12"/>
  <c r="Y7" i="12"/>
  <c r="X7" i="12"/>
  <c r="W7" i="12"/>
  <c r="Y19" i="12"/>
  <c r="X19" i="12"/>
  <c r="W19" i="12"/>
  <c r="Y15" i="12"/>
  <c r="X15" i="12"/>
  <c r="W15" i="12"/>
  <c r="W9" i="12"/>
  <c r="Y9" i="12"/>
  <c r="X9" i="12"/>
  <c r="Y11" i="12"/>
  <c r="X11" i="12"/>
  <c r="W11" i="12"/>
  <c r="X18" i="12"/>
  <c r="W18" i="12"/>
  <c r="Y18" i="12"/>
  <c r="X6" i="12"/>
  <c r="Y6" i="12"/>
  <c r="W6" i="12"/>
  <c r="W17" i="12"/>
  <c r="Y17" i="12"/>
  <c r="X17" i="12"/>
  <c r="Y8" i="12"/>
  <c r="X8" i="12"/>
  <c r="W8" i="12"/>
  <c r="Y12" i="12"/>
  <c r="X12" i="12"/>
  <c r="W12" i="12"/>
  <c r="Y20" i="12"/>
  <c r="X20" i="12"/>
  <c r="W20" i="12"/>
  <c r="X13" i="12"/>
  <c r="Y13" i="12"/>
  <c r="W13" i="12"/>
  <c r="W10" i="10"/>
  <c r="X10" i="10"/>
  <c r="Y10" i="10"/>
  <c r="W12" i="10"/>
  <c r="Z12" i="10" s="1"/>
  <c r="X12" i="10"/>
  <c r="Y12" i="10"/>
  <c r="Y6" i="10"/>
  <c r="X6" i="10"/>
  <c r="W19" i="10"/>
  <c r="Y19" i="10"/>
  <c r="X19" i="10"/>
  <c r="W21" i="10"/>
  <c r="Y21" i="10"/>
  <c r="X21" i="10"/>
  <c r="Y15" i="10"/>
  <c r="X15" i="10"/>
  <c r="W7" i="10"/>
  <c r="Y7" i="10"/>
  <c r="X7" i="10"/>
  <c r="W11" i="10"/>
  <c r="Y11" i="10"/>
  <c r="X11" i="10"/>
  <c r="W8" i="10"/>
  <c r="Z8" i="10" s="1"/>
  <c r="Y8" i="10"/>
  <c r="X8" i="10"/>
  <c r="W18" i="10"/>
  <c r="Y18" i="10"/>
  <c r="X18" i="10"/>
  <c r="W14" i="10"/>
  <c r="Z14" i="10" s="1"/>
  <c r="X14" i="10"/>
  <c r="Y14" i="10"/>
  <c r="W17" i="10"/>
  <c r="Y17" i="10"/>
  <c r="X17" i="10"/>
  <c r="W13" i="10"/>
  <c r="Z13" i="10" s="1"/>
  <c r="Y13" i="10"/>
  <c r="X13" i="10"/>
  <c r="Z16" i="10"/>
  <c r="X16" i="10"/>
  <c r="Y16" i="10"/>
  <c r="Z10" i="10"/>
  <c r="Z7" i="12" l="1"/>
  <c r="Z20" i="12"/>
  <c r="Z12" i="12"/>
  <c r="Z8" i="12"/>
  <c r="Z13" i="12"/>
  <c r="Z14" i="12"/>
  <c r="Z15" i="12"/>
  <c r="Z16" i="12"/>
  <c r="Z17" i="12"/>
  <c r="Z9" i="12"/>
  <c r="Z18" i="12"/>
  <c r="Z10" i="12"/>
  <c r="Z19" i="12"/>
  <c r="Z11" i="12"/>
  <c r="Z7" i="10"/>
  <c r="Z9" i="10"/>
  <c r="Z19" i="10"/>
  <c r="Z17" i="10"/>
  <c r="Z18" i="10"/>
  <c r="Z15" i="10"/>
  <c r="Z21" i="10"/>
  <c r="Z11" i="10"/>
  <c r="M6" i="11"/>
  <c r="R6" i="11" s="1"/>
  <c r="M14" i="11"/>
  <c r="R14" i="11" s="1"/>
  <c r="M12" i="11"/>
  <c r="R12" i="11" s="1"/>
  <c r="M20" i="11"/>
  <c r="R20" i="11" s="1"/>
  <c r="M19" i="11"/>
  <c r="R19" i="11" s="1"/>
  <c r="M8" i="11"/>
  <c r="R8" i="11" s="1"/>
  <c r="M13" i="11"/>
  <c r="R13" i="11" s="1"/>
  <c r="M11" i="11"/>
  <c r="R11" i="11" s="1"/>
  <c r="M17" i="11"/>
  <c r="R17" i="11" s="1"/>
  <c r="M15" i="11"/>
  <c r="R15" i="11" s="1"/>
  <c r="M18" i="11"/>
  <c r="R18" i="11" s="1"/>
  <c r="M9" i="11"/>
  <c r="R9" i="11" s="1"/>
  <c r="M16" i="11"/>
  <c r="R16" i="11" s="1"/>
  <c r="M10" i="11"/>
  <c r="R10" i="11" s="1"/>
  <c r="M7" i="11"/>
  <c r="R7" i="11" s="1"/>
  <c r="S16" i="11" l="1"/>
  <c r="S14" i="11"/>
  <c r="S9" i="11"/>
  <c r="S18" i="11"/>
  <c r="S11" i="11"/>
  <c r="S13" i="11"/>
  <c r="S8" i="11"/>
  <c r="S19" i="11"/>
  <c r="S6" i="11"/>
  <c r="S15" i="11"/>
  <c r="S10" i="11"/>
  <c r="S12" i="11"/>
  <c r="S17" i="11"/>
  <c r="S20" i="11"/>
  <c r="S7" i="11"/>
  <c r="V9" i="11" l="1"/>
  <c r="V15" i="11"/>
  <c r="V14" i="11"/>
  <c r="V19" i="11"/>
  <c r="V6" i="11"/>
  <c r="V10" i="11"/>
  <c r="V18" i="11"/>
  <c r="V13" i="11"/>
  <c r="V17" i="11"/>
  <c r="V12" i="11"/>
  <c r="V16" i="11"/>
  <c r="V8" i="11"/>
  <c r="V11" i="11"/>
  <c r="V7" i="11"/>
  <c r="V20" i="11"/>
  <c r="X7" i="11" l="1"/>
  <c r="W7" i="11"/>
  <c r="Y7" i="11"/>
  <c r="W19" i="11"/>
  <c r="X19" i="11"/>
  <c r="Y19" i="11"/>
  <c r="X18" i="11"/>
  <c r="W18" i="11"/>
  <c r="Y18" i="11"/>
  <c r="X6" i="11"/>
  <c r="W6" i="11"/>
  <c r="Y6" i="11"/>
  <c r="X16" i="11"/>
  <c r="W16" i="11"/>
  <c r="Y16" i="11"/>
  <c r="W14" i="11"/>
  <c r="Y14" i="11"/>
  <c r="X14" i="11"/>
  <c r="Y20" i="11"/>
  <c r="W20" i="11"/>
  <c r="X20" i="11"/>
  <c r="X11" i="11"/>
  <c r="Y11" i="11"/>
  <c r="W11" i="11"/>
  <c r="Y12" i="11"/>
  <c r="W12" i="11"/>
  <c r="X12" i="11"/>
  <c r="X15" i="11"/>
  <c r="W15" i="11"/>
  <c r="Y15" i="11"/>
  <c r="X13" i="11"/>
  <c r="W13" i="11"/>
  <c r="Y13" i="11"/>
  <c r="X10" i="11"/>
  <c r="W10" i="11"/>
  <c r="Y10" i="11"/>
  <c r="W8" i="11"/>
  <c r="X8" i="11"/>
  <c r="Y8" i="11"/>
  <c r="W17" i="11"/>
  <c r="X17" i="11"/>
  <c r="Y17" i="11"/>
  <c r="X9" i="11"/>
  <c r="W9" i="11"/>
  <c r="Y9" i="11"/>
  <c r="Z19" i="11" l="1"/>
  <c r="Z13" i="11"/>
  <c r="Z12" i="11"/>
  <c r="Z7" i="11"/>
  <c r="Z16" i="11"/>
  <c r="Z18" i="11"/>
  <c r="Z11" i="11"/>
  <c r="Z10" i="11"/>
  <c r="Z17" i="11"/>
  <c r="Z9" i="11"/>
  <c r="Z20" i="11"/>
  <c r="Z15" i="11"/>
  <c r="Z8" i="11"/>
  <c r="Z14" i="11"/>
</calcChain>
</file>

<file path=xl/sharedStrings.xml><?xml version="1.0" encoding="utf-8"?>
<sst xmlns="http://schemas.openxmlformats.org/spreadsheetml/2006/main" count="256" uniqueCount="76">
  <si>
    <t>Plass #</t>
  </si>
  <si>
    <t>Navn</t>
  </si>
  <si>
    <t>Klubb</t>
  </si>
  <si>
    <t>NC  poeng
Scratch</t>
  </si>
  <si>
    <t>LØRDAG</t>
  </si>
  <si>
    <t>SØNDAG</t>
  </si>
  <si>
    <t>NC  poeng
Poengritt</t>
  </si>
  <si>
    <t>NC Sammenlagt</t>
  </si>
  <si>
    <t>Poeng
Poengritt</t>
  </si>
  <si>
    <t>Poeng Omnium</t>
  </si>
  <si>
    <t>Omnium</t>
  </si>
  <si>
    <t>Poengritt</t>
  </si>
  <si>
    <t>NC poeng
Omnium
Omnium</t>
  </si>
  <si>
    <t>Scratch</t>
  </si>
  <si>
    <t>Asker CK</t>
  </si>
  <si>
    <t>Sandnes Sykleklubb</t>
  </si>
  <si>
    <t>Fredrikstad SK</t>
  </si>
  <si>
    <t>Bergen CK</t>
  </si>
  <si>
    <t>Stavanger SK</t>
  </si>
  <si>
    <t>Fana IL Sykkel</t>
  </si>
  <si>
    <t>Rank</t>
  </si>
  <si>
    <t xml:space="preserve">BIB </t>
  </si>
  <si>
    <t>Etternavn</t>
  </si>
  <si>
    <t>Rennesøy</t>
  </si>
  <si>
    <t>IL Stjørdals Blink</t>
  </si>
  <si>
    <t>Poeng</t>
  </si>
  <si>
    <t>BIB</t>
  </si>
  <si>
    <t>Poeng etter</t>
  </si>
  <si>
    <t>Rangering</t>
  </si>
  <si>
    <t>IF Frøy</t>
  </si>
  <si>
    <t>NORGESCUP #1 (12-13 Februar 2022)</t>
  </si>
  <si>
    <t>NORGESCUP #2 (19-20 Mars 2022)</t>
  </si>
  <si>
    <t>Menn Elite</t>
  </si>
  <si>
    <t>Norgescup Bane 2022</t>
  </si>
  <si>
    <t>TOSK</t>
  </si>
  <si>
    <t>Menn Junior</t>
  </si>
  <si>
    <t>Kvinner Elite</t>
  </si>
  <si>
    <t>Nora TVEIT</t>
  </si>
  <si>
    <t>Pernille Larsen FELDMANN</t>
  </si>
  <si>
    <t>Birgitte Andersen NILSSEN</t>
  </si>
  <si>
    <t>Christopher RINGKJØB BRUUN</t>
  </si>
  <si>
    <t>Sander GRANBERG</t>
  </si>
  <si>
    <t>Jan Martin Husebø HOPE</t>
  </si>
  <si>
    <t>Are Olai LANGHELLE</t>
  </si>
  <si>
    <t>Sebastian POLLEN</t>
  </si>
  <si>
    <t>Halvor Utengen SANDSTAD</t>
  </si>
  <si>
    <t>Sander Nistad STIEN</t>
  </si>
  <si>
    <t>Trygve Arvesen VESTRE</t>
  </si>
  <si>
    <t>Jakob BUHS</t>
  </si>
  <si>
    <t>Henrik FUGLESTAD</t>
  </si>
  <si>
    <t>Neo VIKING</t>
  </si>
  <si>
    <t>Emil Øfsti BERG-JACOBSEN</t>
  </si>
  <si>
    <t>Fredrik Nordahl FLØISVIK</t>
  </si>
  <si>
    <t>Kristoffer FORUS</t>
  </si>
  <si>
    <t>Jon Åsbjørn HAUGE</t>
  </si>
  <si>
    <t>Sølve HORPESTAD</t>
  </si>
  <si>
    <t>Erlend LITLERE</t>
  </si>
  <si>
    <t>Sverre LITLERE</t>
  </si>
  <si>
    <t>Sindre STOKKELAND</t>
  </si>
  <si>
    <t>Anders ODDLI</t>
  </si>
  <si>
    <t>Sebastian KARTFJORD</t>
  </si>
  <si>
    <t>Sander WINJE</t>
  </si>
  <si>
    <t>Morten FORUS</t>
  </si>
  <si>
    <t>Jonas MÅNSSON</t>
  </si>
  <si>
    <t>Axel KäLLBERG</t>
  </si>
  <si>
    <t>Team Coop - Hitec Products</t>
  </si>
  <si>
    <t>DNF</t>
  </si>
  <si>
    <t>Pernille og Birgitte kjørte i Gul klasse istedenfor Norgescup</t>
  </si>
  <si>
    <t>Jonas og Axel er ikke fra Norge og får dermed ikke Norgescup poeng</t>
  </si>
  <si>
    <t>(FIN) TWD-Länken</t>
  </si>
  <si>
    <t>(SWE)</t>
  </si>
  <si>
    <t>Neo Viking får ikke norgescup poeng</t>
  </si>
  <si>
    <t>Nora Kjørte i K Senior, men i samme felt som M Junior</t>
  </si>
  <si>
    <t>(SWE) Södertälje CK</t>
  </si>
  <si>
    <t>løpende rangering (alle deltakere)</t>
  </si>
  <si>
    <t>Endelig Rangering Norgescup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</si>
</sst>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NOK&quot;\ * #,##0.00_-;\-&quot;NOK&quot;\ * #,##0.00_-;_-&quot;NOK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.9"/>
      <color theme="1"/>
      <name val="Verdana"/>
      <family val="2"/>
    </font>
    <font>
      <b/>
      <sz val="11"/>
      <color rgb="FFFFC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.9"/>
      <color theme="0" tint="-0.499984740745262"/>
      <name val="Verdana"/>
      <family val="2"/>
    </font>
    <font>
      <b/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.9"/>
      <color theme="4"/>
      <name val="Verdana"/>
      <family val="2"/>
    </font>
    <font>
      <b/>
      <sz val="14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/>
    <xf numFmtId="0" fontId="5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0" fillId="2" borderId="25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4" fontId="12" fillId="0" borderId="22" xfId="1" applyFont="1" applyBorder="1" applyAlignment="1">
      <alignment horizontal="center" wrapText="1"/>
    </xf>
    <xf numFmtId="164" fontId="12" fillId="0" borderId="24" xfId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3" fillId="8" borderId="2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AFDB-2DB7-2042-BE32-A1E544507B8C}">
  <dimension ref="A1:AG41"/>
  <sheetViews>
    <sheetView showGridLines="0" tabSelected="1" zoomScale="80" zoomScaleNormal="80" workbookViewId="0">
      <pane xSplit="3" topLeftCell="D1" activePane="topRight" state="frozen"/>
      <selection pane="topRight" activeCell="U22" sqref="U22"/>
    </sheetView>
  </sheetViews>
  <sheetFormatPr baseColWidth="10" defaultColWidth="11.46875" defaultRowHeight="14.35" x14ac:dyDescent="0.5"/>
  <cols>
    <col min="1" max="1" width="11.46875" style="1"/>
    <col min="2" max="2" width="27.3515625" style="19" customWidth="1"/>
    <col min="3" max="3" width="27.17578125" style="19" customWidth="1"/>
    <col min="4" max="4" width="8.64453125" style="20" customWidth="1"/>
    <col min="5" max="6" width="13.17578125" style="1" bestFit="1" customWidth="1"/>
    <col min="7" max="7" width="13.17578125" style="1" customWidth="1"/>
    <col min="8" max="8" width="13.17578125" style="1" bestFit="1" customWidth="1"/>
    <col min="9" max="9" width="13.17578125" style="1" customWidth="1"/>
    <col min="10" max="10" width="13.17578125" style="1" bestFit="1" customWidth="1"/>
    <col min="11" max="17" width="13.17578125" style="1" customWidth="1"/>
    <col min="18" max="18" width="14.46875" style="20" customWidth="1"/>
    <col min="19" max="19" width="11.46875" style="20"/>
    <col min="23" max="23" width="8.46875" style="1" customWidth="1"/>
    <col min="24" max="24" width="24.17578125" bestFit="1" customWidth="1"/>
    <col min="25" max="25" width="15.8203125" bestFit="1" customWidth="1"/>
    <col min="31" max="31" width="25" bestFit="1" customWidth="1"/>
    <col min="32" max="32" width="17" customWidth="1"/>
  </cols>
  <sheetData>
    <row r="1" spans="1:33" ht="14.7" thickBot="1" x14ac:dyDescent="0.55000000000000004"/>
    <row r="2" spans="1:33" s="28" customFormat="1" ht="22" customHeight="1" thickBot="1" x14ac:dyDescent="0.55000000000000004">
      <c r="A2" s="33" t="s">
        <v>33</v>
      </c>
      <c r="B2" s="49"/>
      <c r="C2" s="49"/>
      <c r="D2" s="101" t="s">
        <v>30</v>
      </c>
      <c r="E2" s="102"/>
      <c r="F2" s="102"/>
      <c r="G2" s="102"/>
      <c r="H2" s="102"/>
      <c r="I2" s="102"/>
      <c r="J2" s="103"/>
      <c r="K2" s="104" t="s">
        <v>31</v>
      </c>
      <c r="L2" s="105"/>
      <c r="M2" s="105"/>
      <c r="N2" s="105"/>
      <c r="O2" s="105"/>
      <c r="P2" s="105"/>
      <c r="Q2" s="106"/>
      <c r="R2" s="20"/>
      <c r="S2" s="20"/>
      <c r="W2" s="20"/>
    </row>
    <row r="3" spans="1:33" ht="15" customHeight="1" x14ac:dyDescent="0.6">
      <c r="A3" s="88" t="s">
        <v>35</v>
      </c>
      <c r="B3" s="22"/>
      <c r="C3" s="22"/>
      <c r="D3" s="107" t="s">
        <v>4</v>
      </c>
      <c r="E3" s="108"/>
      <c r="F3" s="109"/>
      <c r="G3" s="110" t="s">
        <v>5</v>
      </c>
      <c r="H3" s="108"/>
      <c r="I3" s="108"/>
      <c r="J3" s="111"/>
      <c r="K3" s="107" t="s">
        <v>4</v>
      </c>
      <c r="L3" s="108"/>
      <c r="M3" s="109"/>
      <c r="N3" s="110" t="s">
        <v>5</v>
      </c>
      <c r="O3" s="108"/>
      <c r="P3" s="108"/>
      <c r="Q3" s="111"/>
      <c r="R3" s="90" t="s">
        <v>7</v>
      </c>
      <c r="S3" s="91"/>
      <c r="U3" s="34" t="s">
        <v>74</v>
      </c>
      <c r="AB3" s="34" t="s">
        <v>75</v>
      </c>
    </row>
    <row r="4" spans="1:33" ht="16.25" customHeight="1" thickBot="1" x14ac:dyDescent="0.55000000000000004">
      <c r="A4" s="21"/>
      <c r="B4" s="22"/>
      <c r="C4" s="22"/>
      <c r="D4" s="94" t="s">
        <v>10</v>
      </c>
      <c r="E4" s="95"/>
      <c r="F4" s="96"/>
      <c r="G4" s="97" t="s">
        <v>13</v>
      </c>
      <c r="H4" s="98"/>
      <c r="I4" s="99" t="s">
        <v>11</v>
      </c>
      <c r="J4" s="100"/>
      <c r="K4" s="94" t="s">
        <v>10</v>
      </c>
      <c r="L4" s="95"/>
      <c r="M4" s="96"/>
      <c r="N4" s="97" t="s">
        <v>13</v>
      </c>
      <c r="O4" s="98"/>
      <c r="P4" s="99" t="s">
        <v>11</v>
      </c>
      <c r="Q4" s="100"/>
      <c r="R4" s="92"/>
      <c r="S4" s="93"/>
    </row>
    <row r="5" spans="1:33" s="28" customFormat="1" ht="29" customHeight="1" x14ac:dyDescent="0.5">
      <c r="A5" s="68" t="s">
        <v>21</v>
      </c>
      <c r="B5" s="69" t="s">
        <v>22</v>
      </c>
      <c r="C5" s="70" t="s">
        <v>2</v>
      </c>
      <c r="D5" s="71" t="s">
        <v>20</v>
      </c>
      <c r="E5" s="72" t="s">
        <v>9</v>
      </c>
      <c r="F5" s="73" t="s">
        <v>12</v>
      </c>
      <c r="G5" s="74" t="s">
        <v>20</v>
      </c>
      <c r="H5" s="73" t="s">
        <v>3</v>
      </c>
      <c r="I5" s="74" t="s">
        <v>20</v>
      </c>
      <c r="J5" s="75" t="s">
        <v>6</v>
      </c>
      <c r="K5" s="71" t="s">
        <v>20</v>
      </c>
      <c r="L5" s="72" t="s">
        <v>9</v>
      </c>
      <c r="M5" s="73" t="s">
        <v>12</v>
      </c>
      <c r="N5" s="74" t="s">
        <v>20</v>
      </c>
      <c r="O5" s="73" t="s">
        <v>3</v>
      </c>
      <c r="P5" s="74" t="s">
        <v>20</v>
      </c>
      <c r="Q5" s="75" t="s">
        <v>6</v>
      </c>
      <c r="R5" s="77" t="s">
        <v>25</v>
      </c>
      <c r="S5" s="76" t="s">
        <v>20</v>
      </c>
      <c r="U5" s="31" t="s">
        <v>20</v>
      </c>
      <c r="V5" s="31" t="s">
        <v>26</v>
      </c>
      <c r="W5" s="31" t="s">
        <v>25</v>
      </c>
      <c r="X5" s="32" t="s">
        <v>1</v>
      </c>
      <c r="Y5" s="32" t="s">
        <v>2</v>
      </c>
      <c r="Z5" s="32" t="s">
        <v>27</v>
      </c>
      <c r="AB5" s="31" t="s">
        <v>20</v>
      </c>
      <c r="AC5" s="31" t="s">
        <v>26</v>
      </c>
      <c r="AD5" s="31" t="s">
        <v>25</v>
      </c>
      <c r="AE5" s="32" t="s">
        <v>1</v>
      </c>
      <c r="AF5" s="32" t="s">
        <v>2</v>
      </c>
      <c r="AG5" s="32" t="s">
        <v>27</v>
      </c>
    </row>
    <row r="6" spans="1:33" s="28" customFormat="1" ht="23" customHeight="1" x14ac:dyDescent="0.5">
      <c r="A6" s="47">
        <v>2</v>
      </c>
      <c r="B6" s="40" t="s">
        <v>40</v>
      </c>
      <c r="C6" s="48" t="s">
        <v>17</v>
      </c>
      <c r="D6" s="53">
        <f>IFERROR(_xlfn.RANK.AVG(E6,$E$6:$E$22),0)</f>
        <v>5</v>
      </c>
      <c r="E6" s="23">
        <v>108</v>
      </c>
      <c r="F6" s="41">
        <f>IFERROR(VLOOKUP(D6,' NC-poeng skala'!$A$4:$C$69,3,),0)</f>
        <v>330</v>
      </c>
      <c r="G6" s="42"/>
      <c r="H6" s="41">
        <f>IFERROR(VLOOKUP(G6,' NC-poeng skala'!$A$4:$C$69,3,),0)</f>
        <v>0</v>
      </c>
      <c r="I6" s="29"/>
      <c r="J6" s="54">
        <f>IFERROR(VLOOKUP(I6,' NC-poeng skala'!$A$4:$C$69,3,),0)</f>
        <v>0</v>
      </c>
      <c r="K6" s="53">
        <f>IFERROR(_xlfn.RANK.AVG(L6,$L$6:$L$22),0)</f>
        <v>0</v>
      </c>
      <c r="L6" s="23"/>
      <c r="M6" s="41">
        <f>IFERROR(VLOOKUP(K6,' NC-poeng skala'!$A$4:$C$69,3,),0)</f>
        <v>0</v>
      </c>
      <c r="N6" s="42"/>
      <c r="O6" s="41">
        <f>IFERROR(VLOOKUP(N6,' NC-poeng skala'!$A$4:$C$69,3,),0)</f>
        <v>0</v>
      </c>
      <c r="P6" s="29"/>
      <c r="Q6" s="54">
        <f>IFERROR(VLOOKUP(P6,' NC-poeng skala'!$A$4:$C$69,3,),0)</f>
        <v>0</v>
      </c>
      <c r="R6" s="78">
        <f>E6+F6+H6+J6+L6+M6+O6+Q6</f>
        <v>438</v>
      </c>
      <c r="S6" s="61">
        <f>_xlfn.RANK.AVG(R6,$R$6:$R$20,0)</f>
        <v>10</v>
      </c>
      <c r="U6" s="35">
        <v>1</v>
      </c>
      <c r="V6" s="36">
        <f>IFERROR(_xlfn.XLOOKUP(U6,$S$6:$S$20,$A$6:$A$20,,0),"")</f>
        <v>58</v>
      </c>
      <c r="W6" s="36">
        <f>IFERROR(_xlfn.XLOOKUP(V6,$A$6:$A$20,$R$6:$R$20,$A$6:$A$20,0),"")</f>
        <v>2937</v>
      </c>
      <c r="X6" s="43" t="str">
        <f>IFERROR(_xlfn.XLOOKUP(V6,$A$6:$A$20,$B$6:$B$20,,),"")</f>
        <v>Sebastian POLLEN</v>
      </c>
      <c r="Y6" s="43" t="str">
        <f>IFERROR(_xlfn.XLOOKUP(V6,$A$6:$A$20,$C$6:$C$20,,0),"")</f>
        <v>Stavanger SK</v>
      </c>
      <c r="Z6" s="44">
        <v>0</v>
      </c>
      <c r="AB6" s="35">
        <v>1</v>
      </c>
      <c r="AC6" s="36">
        <v>58</v>
      </c>
      <c r="AD6" s="36">
        <v>2937</v>
      </c>
      <c r="AE6" s="43" t="s">
        <v>44</v>
      </c>
      <c r="AF6" s="43" t="s">
        <v>18</v>
      </c>
      <c r="AG6" s="44">
        <v>0</v>
      </c>
    </row>
    <row r="7" spans="1:33" s="28" customFormat="1" ht="23" customHeight="1" x14ac:dyDescent="0.5">
      <c r="A7" s="47">
        <v>57</v>
      </c>
      <c r="B7" s="51" t="s">
        <v>41</v>
      </c>
      <c r="C7" s="48" t="s">
        <v>15</v>
      </c>
      <c r="D7" s="53">
        <f t="shared" ref="D7:D15" si="0">IFERROR(_xlfn.RANK.AVG(E7,$E$6:$E$22),0)</f>
        <v>1</v>
      </c>
      <c r="E7" s="23">
        <v>151</v>
      </c>
      <c r="F7" s="41">
        <f>IFERROR(VLOOKUP(D7,' NC-poeng skala'!$A$4:$C$69,3,),0)</f>
        <v>600</v>
      </c>
      <c r="G7" s="42">
        <v>1</v>
      </c>
      <c r="H7" s="41">
        <f>IFERROR(VLOOKUP(G7,' NC-poeng skala'!$A$4:$C$69,3,),0)</f>
        <v>600</v>
      </c>
      <c r="I7" s="29">
        <v>1</v>
      </c>
      <c r="J7" s="54">
        <f>IFERROR(VLOOKUP(I7,' NC-poeng skala'!$A$4:$C$69,3,),0)</f>
        <v>600</v>
      </c>
      <c r="K7" s="53">
        <f t="shared" ref="K7:K20" si="1">IFERROR(_xlfn.RANK.AVG(L7,$L$6:$L$22),0)</f>
        <v>1</v>
      </c>
      <c r="L7" s="23">
        <v>140</v>
      </c>
      <c r="M7" s="41">
        <f>IFERROR(VLOOKUP(K7,' NC-poeng skala'!$A$4:$C$69,3,),0)</f>
        <v>600</v>
      </c>
      <c r="N7" s="42"/>
      <c r="O7" s="41">
        <f>IFERROR(VLOOKUP(N7,' NC-poeng skala'!$A$4:$C$69,3,),0)</f>
        <v>0</v>
      </c>
      <c r="P7" s="29"/>
      <c r="Q7" s="54">
        <f>IFERROR(VLOOKUP(P7,' NC-poeng skala'!$A$4:$C$69,3,),0)</f>
        <v>0</v>
      </c>
      <c r="R7" s="78">
        <f t="shared" ref="R7:R20" si="2">E7+F7+H7+J7+L7+M7+O7+Q7</f>
        <v>2691</v>
      </c>
      <c r="S7" s="61">
        <f t="shared" ref="S7:S20" si="3">_xlfn.RANK.AVG(R7,$R$6:$R$20,0)</f>
        <v>2</v>
      </c>
      <c r="U7" s="37">
        <v>2</v>
      </c>
      <c r="V7" s="36">
        <f t="shared" ref="V7:V20" si="4">IFERROR(_xlfn.XLOOKUP(U7,$S$6:$S$20,$A$6:$A$20,,0),"")</f>
        <v>57</v>
      </c>
      <c r="W7" s="36">
        <f t="shared" ref="W7:W20" si="5">IFERROR(_xlfn.XLOOKUP(V7,$A$6:$A$20,$R$6:$R$20,$A$6:$A$20,0),"")</f>
        <v>2691</v>
      </c>
      <c r="X7" s="43" t="str">
        <f t="shared" ref="X7:X20" si="6">IFERROR(_xlfn.XLOOKUP(V7,$A$6:$A$20,$B$6:$B$20,,),"")</f>
        <v>Sander GRANBERG</v>
      </c>
      <c r="Y7" s="43" t="str">
        <f t="shared" ref="Y7:Y20" si="7">IFERROR(_xlfn.XLOOKUP(V7,$A$6:$A$20,$C$6:$C$20,,0),"")</f>
        <v>Sandnes Sykleklubb</v>
      </c>
      <c r="Z7" s="44">
        <f>$W$6-W7</f>
        <v>246</v>
      </c>
      <c r="AB7" s="37">
        <v>2</v>
      </c>
      <c r="AC7" s="36">
        <v>57</v>
      </c>
      <c r="AD7" s="36">
        <v>2691</v>
      </c>
      <c r="AE7" s="43" t="s">
        <v>41</v>
      </c>
      <c r="AF7" s="43" t="s">
        <v>15</v>
      </c>
      <c r="AG7" s="44">
        <f>$AD$6-AD7</f>
        <v>246</v>
      </c>
    </row>
    <row r="8" spans="1:33" s="28" customFormat="1" ht="23" customHeight="1" x14ac:dyDescent="0.5">
      <c r="A8" s="47">
        <v>51</v>
      </c>
      <c r="B8" s="51" t="s">
        <v>42</v>
      </c>
      <c r="C8" s="48" t="s">
        <v>19</v>
      </c>
      <c r="D8" s="53">
        <f t="shared" si="0"/>
        <v>7</v>
      </c>
      <c r="E8" s="23">
        <v>94</v>
      </c>
      <c r="F8" s="41">
        <f>IFERROR(VLOOKUP(D8,' NC-poeng skala'!$A$4:$C$69,3,),0)</f>
        <v>270</v>
      </c>
      <c r="G8" s="42"/>
      <c r="H8" s="41">
        <f>IFERROR(VLOOKUP(G8,' NC-poeng skala'!$A$4:$C$69,3,),0)</f>
        <v>0</v>
      </c>
      <c r="I8" s="29"/>
      <c r="J8" s="54">
        <f>IFERROR(VLOOKUP(I8,' NC-poeng skala'!$A$4:$C$69,3,),0)</f>
        <v>0</v>
      </c>
      <c r="K8" s="53">
        <f t="shared" si="1"/>
        <v>7</v>
      </c>
      <c r="L8" s="23">
        <v>88</v>
      </c>
      <c r="M8" s="41">
        <f>IFERROR(VLOOKUP(K8,' NC-poeng skala'!$A$4:$C$69,3,),0)</f>
        <v>270</v>
      </c>
      <c r="N8" s="42">
        <v>7</v>
      </c>
      <c r="O8" s="41">
        <f>IFERROR(VLOOKUP(N8,' NC-poeng skala'!$A$4:$C$69,3,),0)</f>
        <v>270</v>
      </c>
      <c r="P8" s="29">
        <v>5</v>
      </c>
      <c r="Q8" s="54">
        <f>IFERROR(VLOOKUP(P8,' NC-poeng skala'!$A$4:$C$69,3,),0)</f>
        <v>330</v>
      </c>
      <c r="R8" s="78">
        <f t="shared" si="2"/>
        <v>1322</v>
      </c>
      <c r="S8" s="61">
        <f t="shared" si="3"/>
        <v>5</v>
      </c>
      <c r="U8" s="38">
        <v>3</v>
      </c>
      <c r="V8" s="36">
        <f t="shared" si="4"/>
        <v>54</v>
      </c>
      <c r="W8" s="36">
        <f t="shared" si="5"/>
        <v>1813</v>
      </c>
      <c r="X8" s="43" t="str">
        <f t="shared" si="6"/>
        <v>Halvor Utengen SANDSTAD</v>
      </c>
      <c r="Y8" s="43" t="str">
        <f t="shared" si="7"/>
        <v>Stavanger SK</v>
      </c>
      <c r="Z8" s="44">
        <f>$W$6-W8</f>
        <v>1124</v>
      </c>
      <c r="AB8" s="38">
        <v>3</v>
      </c>
      <c r="AC8" s="36">
        <v>54</v>
      </c>
      <c r="AD8" s="36">
        <v>1813</v>
      </c>
      <c r="AE8" s="43" t="s">
        <v>45</v>
      </c>
      <c r="AF8" s="43" t="s">
        <v>18</v>
      </c>
      <c r="AG8" s="44">
        <f>$AD$6-AD8</f>
        <v>1124</v>
      </c>
    </row>
    <row r="9" spans="1:33" s="28" customFormat="1" ht="23" customHeight="1" x14ac:dyDescent="0.5">
      <c r="A9" s="47">
        <v>56</v>
      </c>
      <c r="B9" s="51" t="s">
        <v>43</v>
      </c>
      <c r="C9" s="48" t="s">
        <v>15</v>
      </c>
      <c r="D9" s="53">
        <f>IFERROR(_xlfn.RANK.AVG(E9,$E$6:$E$22),0)</f>
        <v>4</v>
      </c>
      <c r="E9" s="23">
        <v>110</v>
      </c>
      <c r="F9" s="41">
        <f>IFERROR(VLOOKUP(D9,' NC-poeng skala'!$A$4:$C$69,3,),0)</f>
        <v>360</v>
      </c>
      <c r="G9" s="42">
        <v>3</v>
      </c>
      <c r="H9" s="41">
        <f>IFERROR(VLOOKUP(G9,' NC-poeng skala'!$A$4:$C$69,3,),0)</f>
        <v>420</v>
      </c>
      <c r="I9" s="29">
        <v>3</v>
      </c>
      <c r="J9" s="54">
        <f>IFERROR(VLOOKUP(I9,' NC-poeng skala'!$A$4:$C$69,3,),0)</f>
        <v>420</v>
      </c>
      <c r="K9" s="53">
        <f t="shared" si="1"/>
        <v>0</v>
      </c>
      <c r="L9" s="23"/>
      <c r="M9" s="41">
        <f>IFERROR(VLOOKUP(K9,' NC-poeng skala'!$A$4:$C$69,3,),0)</f>
        <v>0</v>
      </c>
      <c r="N9" s="42"/>
      <c r="O9" s="41">
        <f>IFERROR(VLOOKUP(N9,' NC-poeng skala'!$A$4:$C$69,3,),0)</f>
        <v>0</v>
      </c>
      <c r="P9" s="29"/>
      <c r="Q9" s="54">
        <f>IFERROR(VLOOKUP(P9,' NC-poeng skala'!$A$4:$C$69,3,),0)</f>
        <v>0</v>
      </c>
      <c r="R9" s="78">
        <f t="shared" si="2"/>
        <v>1310</v>
      </c>
      <c r="S9" s="61">
        <f t="shared" si="3"/>
        <v>6</v>
      </c>
      <c r="U9" s="50">
        <v>4</v>
      </c>
      <c r="V9" s="36">
        <f t="shared" si="4"/>
        <v>50</v>
      </c>
      <c r="W9" s="36">
        <f t="shared" si="5"/>
        <v>1337</v>
      </c>
      <c r="X9" s="43" t="str">
        <f t="shared" si="6"/>
        <v>Nora TVEIT</v>
      </c>
      <c r="Y9" s="43" t="str">
        <f t="shared" si="7"/>
        <v>Team Coop - Hitec Products</v>
      </c>
      <c r="Z9" s="44">
        <f>$W$6-W9</f>
        <v>1600</v>
      </c>
      <c r="AB9" s="50">
        <v>4</v>
      </c>
      <c r="AC9" s="36">
        <v>51</v>
      </c>
      <c r="AD9" s="36">
        <v>1322</v>
      </c>
      <c r="AE9" s="43" t="s">
        <v>42</v>
      </c>
      <c r="AF9" s="43" t="s">
        <v>19</v>
      </c>
      <c r="AG9" s="44">
        <f>$AD$6-AD9</f>
        <v>1615</v>
      </c>
    </row>
    <row r="10" spans="1:33" s="28" customFormat="1" ht="23" customHeight="1" x14ac:dyDescent="0.5">
      <c r="A10" s="47">
        <v>58</v>
      </c>
      <c r="B10" s="51" t="s">
        <v>44</v>
      </c>
      <c r="C10" s="48" t="s">
        <v>18</v>
      </c>
      <c r="D10" s="53">
        <f t="shared" si="0"/>
        <v>3</v>
      </c>
      <c r="E10" s="23">
        <v>123</v>
      </c>
      <c r="F10" s="41">
        <f>IFERROR(VLOOKUP(D10,' NC-poeng skala'!$A$4:$C$69,3,),0)</f>
        <v>420</v>
      </c>
      <c r="G10" s="42">
        <v>2</v>
      </c>
      <c r="H10" s="41">
        <f>IFERROR(VLOOKUP(G10,' NC-poeng skala'!$A$4:$C$69,3,),0)</f>
        <v>480</v>
      </c>
      <c r="I10" s="29">
        <v>2</v>
      </c>
      <c r="J10" s="54">
        <f>IFERROR(VLOOKUP(I10,' NC-poeng skala'!$A$4:$C$69,3,),0)</f>
        <v>480</v>
      </c>
      <c r="K10" s="53">
        <f>IFERROR(_xlfn.RANK.AVG(L10,$L$6:$L$22),0)</f>
        <v>3</v>
      </c>
      <c r="L10" s="23">
        <v>114</v>
      </c>
      <c r="M10" s="41">
        <f>IFERROR(VLOOKUP(K10,' NC-poeng skala'!$A$4:$C$69,3,),0)</f>
        <v>420</v>
      </c>
      <c r="N10" s="42">
        <v>2</v>
      </c>
      <c r="O10" s="41">
        <f>IFERROR(VLOOKUP(N10,' NC-poeng skala'!$A$4:$C$69,3,),0)</f>
        <v>480</v>
      </c>
      <c r="P10" s="29">
        <v>3</v>
      </c>
      <c r="Q10" s="54">
        <f>IFERROR(VLOOKUP(P10,' NC-poeng skala'!$A$4:$C$69,3,),0)</f>
        <v>420</v>
      </c>
      <c r="R10" s="78">
        <f t="shared" si="2"/>
        <v>2937</v>
      </c>
      <c r="S10" s="61">
        <f t="shared" si="3"/>
        <v>1</v>
      </c>
      <c r="U10" s="50">
        <v>5</v>
      </c>
      <c r="V10" s="36">
        <f t="shared" si="4"/>
        <v>51</v>
      </c>
      <c r="W10" s="36">
        <f t="shared" si="5"/>
        <v>1322</v>
      </c>
      <c r="X10" s="43" t="str">
        <f t="shared" si="6"/>
        <v>Jan Martin Husebø HOPE</v>
      </c>
      <c r="Y10" s="43" t="str">
        <f t="shared" si="7"/>
        <v>Fana IL Sykkel</v>
      </c>
      <c r="Z10" s="44">
        <f>$W$6-W10</f>
        <v>1615</v>
      </c>
      <c r="AB10" s="50">
        <v>5</v>
      </c>
      <c r="AC10" s="36">
        <v>56</v>
      </c>
      <c r="AD10" s="36">
        <v>1310</v>
      </c>
      <c r="AE10" s="43" t="s">
        <v>43</v>
      </c>
      <c r="AF10" s="43" t="s">
        <v>15</v>
      </c>
      <c r="AG10" s="44">
        <f t="shared" ref="AG10:AG15" si="8">$AD$6-AD10</f>
        <v>1627</v>
      </c>
    </row>
    <row r="11" spans="1:33" s="28" customFormat="1" ht="23" customHeight="1" x14ac:dyDescent="0.5">
      <c r="A11" s="47">
        <v>54</v>
      </c>
      <c r="B11" s="51" t="s">
        <v>45</v>
      </c>
      <c r="C11" s="48" t="s">
        <v>18</v>
      </c>
      <c r="D11" s="53">
        <f t="shared" si="0"/>
        <v>0</v>
      </c>
      <c r="E11" s="23"/>
      <c r="F11" s="41">
        <f>IFERROR(VLOOKUP(D11,' NC-poeng skala'!$A$4:$C$69,3,),0)</f>
        <v>0</v>
      </c>
      <c r="G11" s="42"/>
      <c r="H11" s="41">
        <f>IFERROR(VLOOKUP(G11,' NC-poeng skala'!$A$4:$C$69,3,),0)</f>
        <v>0</v>
      </c>
      <c r="I11" s="29"/>
      <c r="J11" s="54">
        <f>IFERROR(VLOOKUP(I11,' NC-poeng skala'!$A$4:$C$69,3,),0)</f>
        <v>0</v>
      </c>
      <c r="K11" s="53">
        <f t="shared" si="1"/>
        <v>2</v>
      </c>
      <c r="L11" s="23">
        <v>133</v>
      </c>
      <c r="M11" s="41">
        <f>IFERROR(VLOOKUP(K11,' NC-poeng skala'!$A$4:$C$69,3,),0)</f>
        <v>480</v>
      </c>
      <c r="N11" s="42">
        <v>1</v>
      </c>
      <c r="O11" s="41">
        <f>IFERROR(VLOOKUP(N11,' NC-poeng skala'!$A$4:$C$69,3,),0)</f>
        <v>600</v>
      </c>
      <c r="P11" s="29">
        <v>1</v>
      </c>
      <c r="Q11" s="54">
        <f>IFERROR(VLOOKUP(P11,' NC-poeng skala'!$A$4:$C$69,3,),0)</f>
        <v>600</v>
      </c>
      <c r="R11" s="78">
        <f t="shared" si="2"/>
        <v>1813</v>
      </c>
      <c r="S11" s="61">
        <f t="shared" si="3"/>
        <v>3</v>
      </c>
      <c r="U11" s="50">
        <v>6</v>
      </c>
      <c r="V11" s="36">
        <f t="shared" si="4"/>
        <v>56</v>
      </c>
      <c r="W11" s="36">
        <f t="shared" si="5"/>
        <v>1310</v>
      </c>
      <c r="X11" s="43" t="str">
        <f t="shared" si="6"/>
        <v>Are Olai LANGHELLE</v>
      </c>
      <c r="Y11" s="43" t="str">
        <f t="shared" si="7"/>
        <v>Sandnes Sykleklubb</v>
      </c>
      <c r="Z11" s="44">
        <f>$W$6-W11</f>
        <v>1627</v>
      </c>
      <c r="AB11" s="50">
        <v>6</v>
      </c>
      <c r="AC11" s="36">
        <v>55</v>
      </c>
      <c r="AD11" s="36">
        <v>727</v>
      </c>
      <c r="AE11" s="43" t="s">
        <v>48</v>
      </c>
      <c r="AF11" s="43" t="s">
        <v>29</v>
      </c>
      <c r="AG11" s="44">
        <f t="shared" si="8"/>
        <v>2210</v>
      </c>
    </row>
    <row r="12" spans="1:33" s="28" customFormat="1" ht="23" customHeight="1" x14ac:dyDescent="0.5">
      <c r="A12" s="47">
        <v>9</v>
      </c>
      <c r="B12" s="39" t="s">
        <v>46</v>
      </c>
      <c r="C12" s="48" t="s">
        <v>17</v>
      </c>
      <c r="D12" s="53">
        <f t="shared" si="0"/>
        <v>6</v>
      </c>
      <c r="E12" s="23">
        <v>96</v>
      </c>
      <c r="F12" s="41">
        <f>IFERROR(VLOOKUP(D12,' NC-poeng skala'!$A$4:$C$69,3,),0)</f>
        <v>300</v>
      </c>
      <c r="G12" s="42"/>
      <c r="H12" s="41">
        <f>IFERROR(VLOOKUP(G12,' NC-poeng skala'!$A$4:$C$69,3,),0)</f>
        <v>0</v>
      </c>
      <c r="I12" s="29"/>
      <c r="J12" s="54">
        <f>IFERROR(VLOOKUP(I12,' NC-poeng skala'!$A$4:$C$69,3,),0)</f>
        <v>0</v>
      </c>
      <c r="K12" s="53">
        <f t="shared" si="1"/>
        <v>0</v>
      </c>
      <c r="L12" s="23"/>
      <c r="M12" s="41">
        <f>IFERROR(VLOOKUP(K12,' NC-poeng skala'!$A$4:$C$69,3,),0)</f>
        <v>0</v>
      </c>
      <c r="N12" s="42"/>
      <c r="O12" s="41">
        <f>IFERROR(VLOOKUP(N12,' NC-poeng skala'!$A$4:$C$69,3,),0)</f>
        <v>0</v>
      </c>
      <c r="P12" s="29"/>
      <c r="Q12" s="54">
        <f>IFERROR(VLOOKUP(P12,' NC-poeng skala'!$A$4:$C$69,3,),0)</f>
        <v>0</v>
      </c>
      <c r="R12" s="78">
        <f t="shared" si="2"/>
        <v>396</v>
      </c>
      <c r="S12" s="61">
        <f t="shared" si="3"/>
        <v>11</v>
      </c>
      <c r="U12" s="50">
        <v>7</v>
      </c>
      <c r="V12" s="36">
        <f t="shared" si="4"/>
        <v>52</v>
      </c>
      <c r="W12" s="36">
        <f t="shared" si="5"/>
        <v>1188</v>
      </c>
      <c r="X12" s="43" t="str">
        <f t="shared" si="6"/>
        <v>Neo VIKING</v>
      </c>
      <c r="Y12" s="43" t="str">
        <f t="shared" si="7"/>
        <v>(SWE) Södertälje CK</v>
      </c>
      <c r="Z12" s="44">
        <f t="shared" ref="Z12:Z20" si="9">$W$6-W12</f>
        <v>1749</v>
      </c>
      <c r="AB12" s="50">
        <v>7</v>
      </c>
      <c r="AC12" s="36">
        <v>12</v>
      </c>
      <c r="AD12" s="36">
        <v>609</v>
      </c>
      <c r="AE12" s="43" t="s">
        <v>47</v>
      </c>
      <c r="AF12" s="43" t="s">
        <v>17</v>
      </c>
      <c r="AG12" s="44">
        <f t="shared" si="8"/>
        <v>2328</v>
      </c>
    </row>
    <row r="13" spans="1:33" s="28" customFormat="1" ht="23" customHeight="1" x14ac:dyDescent="0.5">
      <c r="A13" s="47">
        <v>12</v>
      </c>
      <c r="B13" s="39" t="s">
        <v>47</v>
      </c>
      <c r="C13" s="48" t="s">
        <v>17</v>
      </c>
      <c r="D13" s="53">
        <f t="shared" si="0"/>
        <v>2</v>
      </c>
      <c r="E13" s="23">
        <v>129</v>
      </c>
      <c r="F13" s="41">
        <f>IFERROR(VLOOKUP(D13,' NC-poeng skala'!$A$4:$C$69,3,),0)</f>
        <v>480</v>
      </c>
      <c r="G13" s="42"/>
      <c r="H13" s="41">
        <f>IFERROR(VLOOKUP(G13,' NC-poeng skala'!$A$4:$C$69,3,),0)</f>
        <v>0</v>
      </c>
      <c r="I13" s="29"/>
      <c r="J13" s="54">
        <f>IFERROR(VLOOKUP(I13,' NC-poeng skala'!$A$4:$C$69,3,),0)</f>
        <v>0</v>
      </c>
      <c r="K13" s="53">
        <f t="shared" si="1"/>
        <v>0</v>
      </c>
      <c r="L13" s="23"/>
      <c r="M13" s="41">
        <f>IFERROR(VLOOKUP(K13,' NC-poeng skala'!$A$4:$C$69,3,),0)</f>
        <v>0</v>
      </c>
      <c r="N13" s="42"/>
      <c r="O13" s="41">
        <f>IFERROR(VLOOKUP(N13,' NC-poeng skala'!$A$4:$C$69,3,),0)</f>
        <v>0</v>
      </c>
      <c r="P13" s="29"/>
      <c r="Q13" s="54">
        <f>IFERROR(VLOOKUP(P13,' NC-poeng skala'!$A$4:$C$69,3,),0)</f>
        <v>0</v>
      </c>
      <c r="R13" s="78">
        <f t="shared" si="2"/>
        <v>609</v>
      </c>
      <c r="S13" s="61">
        <f t="shared" si="3"/>
        <v>9</v>
      </c>
      <c r="U13" s="50">
        <v>8</v>
      </c>
      <c r="V13" s="36">
        <f t="shared" si="4"/>
        <v>55</v>
      </c>
      <c r="W13" s="36">
        <f t="shared" si="5"/>
        <v>727</v>
      </c>
      <c r="X13" s="43" t="str">
        <f t="shared" si="6"/>
        <v>Jakob BUHS</v>
      </c>
      <c r="Y13" s="43" t="str">
        <f t="shared" si="7"/>
        <v>IF Frøy</v>
      </c>
      <c r="Z13" s="44">
        <f t="shared" si="9"/>
        <v>2210</v>
      </c>
      <c r="AB13" s="50">
        <v>8</v>
      </c>
      <c r="AC13" s="36">
        <v>2</v>
      </c>
      <c r="AD13" s="36">
        <v>438</v>
      </c>
      <c r="AE13" s="43" t="s">
        <v>40</v>
      </c>
      <c r="AF13" s="43" t="s">
        <v>17</v>
      </c>
      <c r="AG13" s="44">
        <f t="shared" si="8"/>
        <v>2499</v>
      </c>
    </row>
    <row r="14" spans="1:33" s="28" customFormat="1" ht="23" customHeight="1" x14ac:dyDescent="0.5">
      <c r="A14" s="47">
        <v>55</v>
      </c>
      <c r="B14" s="52" t="s">
        <v>48</v>
      </c>
      <c r="C14" s="48" t="s">
        <v>29</v>
      </c>
      <c r="D14" s="53">
        <f t="shared" si="0"/>
        <v>0</v>
      </c>
      <c r="E14" s="23"/>
      <c r="F14" s="41">
        <f>IFERROR(VLOOKUP(D14,' NC-poeng skala'!$A$4:$C$69,3,),0)</f>
        <v>0</v>
      </c>
      <c r="G14" s="42"/>
      <c r="H14" s="41">
        <f>IFERROR(VLOOKUP(G14,' NC-poeng skala'!$A$4:$C$69,3,),0)</f>
        <v>0</v>
      </c>
      <c r="I14" s="29"/>
      <c r="J14" s="54">
        <f>IFERROR(VLOOKUP(I14,' NC-poeng skala'!$A$4:$C$69,3,),0)</f>
        <v>0</v>
      </c>
      <c r="K14" s="53">
        <f>IFERROR(_xlfn.RANK.AVG(L14,$L$6:$L$22),0)</f>
        <v>6</v>
      </c>
      <c r="L14" s="23">
        <v>97</v>
      </c>
      <c r="M14" s="41">
        <f>IFERROR(VLOOKUP(K14,' NC-poeng skala'!$A$4:$C$69,3,),0)</f>
        <v>300</v>
      </c>
      <c r="N14" s="42">
        <v>5</v>
      </c>
      <c r="O14" s="41">
        <f>IFERROR(VLOOKUP(N14,' NC-poeng skala'!$A$4:$C$69,3,),0)</f>
        <v>330</v>
      </c>
      <c r="P14" s="29"/>
      <c r="Q14" s="54">
        <f>IFERROR(VLOOKUP(P14,' NC-poeng skala'!$A$4:$C$69,3,),0)</f>
        <v>0</v>
      </c>
      <c r="R14" s="78">
        <f t="shared" si="2"/>
        <v>727</v>
      </c>
      <c r="S14" s="61">
        <f t="shared" si="3"/>
        <v>8</v>
      </c>
      <c r="U14" s="50">
        <v>9</v>
      </c>
      <c r="V14" s="36">
        <f t="shared" si="4"/>
        <v>12</v>
      </c>
      <c r="W14" s="36">
        <f t="shared" si="5"/>
        <v>609</v>
      </c>
      <c r="X14" s="43" t="str">
        <f t="shared" si="6"/>
        <v>Trygve Arvesen VESTRE</v>
      </c>
      <c r="Y14" s="43" t="str">
        <f t="shared" si="7"/>
        <v>Bergen CK</v>
      </c>
      <c r="Z14" s="44">
        <f t="shared" si="9"/>
        <v>2328</v>
      </c>
      <c r="AB14" s="50">
        <v>9</v>
      </c>
      <c r="AC14" s="36">
        <v>9</v>
      </c>
      <c r="AD14" s="36">
        <v>396</v>
      </c>
      <c r="AE14" s="43" t="s">
        <v>46</v>
      </c>
      <c r="AF14" s="43" t="s">
        <v>17</v>
      </c>
      <c r="AG14" s="44">
        <f t="shared" si="8"/>
        <v>2541</v>
      </c>
    </row>
    <row r="15" spans="1:33" s="28" customFormat="1" ht="23" customHeight="1" x14ac:dyDescent="0.5">
      <c r="A15" s="47">
        <v>53</v>
      </c>
      <c r="B15" s="52" t="s">
        <v>49</v>
      </c>
      <c r="C15" s="48" t="s">
        <v>18</v>
      </c>
      <c r="D15" s="53">
        <f t="shared" si="0"/>
        <v>0</v>
      </c>
      <c r="E15" s="23"/>
      <c r="F15" s="41">
        <f>IFERROR(VLOOKUP(D15,' NC-poeng skala'!$A$4:$C$69,3,),0)</f>
        <v>0</v>
      </c>
      <c r="G15" s="42"/>
      <c r="H15" s="41">
        <f>IFERROR(VLOOKUP(G15,' NC-poeng skala'!$A$4:$C$69,3,),0)</f>
        <v>0</v>
      </c>
      <c r="I15" s="29"/>
      <c r="J15" s="54">
        <f>IFERROR(VLOOKUP(I15,' NC-poeng skala'!$A$4:$C$69,3,),0)</f>
        <v>0</v>
      </c>
      <c r="K15" s="53">
        <f t="shared" si="1"/>
        <v>0</v>
      </c>
      <c r="L15" s="23"/>
      <c r="M15" s="41">
        <f>IFERROR(VLOOKUP(K15,' NC-poeng skala'!$A$4:$C$69,3,),0)</f>
        <v>0</v>
      </c>
      <c r="N15" s="42">
        <v>6</v>
      </c>
      <c r="O15" s="41">
        <f>IFERROR(VLOOKUP(N15,' NC-poeng skala'!$A$4:$C$69,3,),0)</f>
        <v>300</v>
      </c>
      <c r="P15" s="29"/>
      <c r="Q15" s="54">
        <f>IFERROR(VLOOKUP(P15,' NC-poeng skala'!$A$4:$C$69,3,),0)</f>
        <v>0</v>
      </c>
      <c r="R15" s="78">
        <f t="shared" si="2"/>
        <v>300</v>
      </c>
      <c r="S15" s="61">
        <f t="shared" si="3"/>
        <v>12</v>
      </c>
      <c r="U15" s="50">
        <v>10</v>
      </c>
      <c r="V15" s="36">
        <f t="shared" si="4"/>
        <v>2</v>
      </c>
      <c r="W15" s="36">
        <f>IFERROR(_xlfn.XLOOKUP(V15,$A$6:$A$20,$R$6:$R$20,$A$6:$A$20,0),"")</f>
        <v>438</v>
      </c>
      <c r="X15" s="43" t="str">
        <f t="shared" si="6"/>
        <v>Christopher RINGKJØB BRUUN</v>
      </c>
      <c r="Y15" s="43" t="str">
        <f t="shared" si="7"/>
        <v>Bergen CK</v>
      </c>
      <c r="Z15" s="44">
        <f t="shared" si="9"/>
        <v>2499</v>
      </c>
      <c r="AB15" s="50">
        <v>10</v>
      </c>
      <c r="AC15" s="36">
        <v>53</v>
      </c>
      <c r="AD15" s="36">
        <v>300</v>
      </c>
      <c r="AE15" s="43" t="s">
        <v>49</v>
      </c>
      <c r="AF15" s="43" t="s">
        <v>18</v>
      </c>
      <c r="AG15" s="44">
        <f t="shared" si="8"/>
        <v>2637</v>
      </c>
    </row>
    <row r="16" spans="1:33" s="28" customFormat="1" ht="23" customHeight="1" x14ac:dyDescent="0.5">
      <c r="A16" s="47">
        <v>52</v>
      </c>
      <c r="B16" s="86" t="s">
        <v>50</v>
      </c>
      <c r="C16" s="48" t="s">
        <v>73</v>
      </c>
      <c r="D16" s="53">
        <f t="shared" ref="D16:D20" si="10">IFERROR(_xlfn.RANK.AVG(E16,$E$6:$E$22),0)</f>
        <v>0</v>
      </c>
      <c r="E16" s="23"/>
      <c r="F16" s="41">
        <f>IFERROR(VLOOKUP(D16,' NC-poeng skala'!$A$4:$C$69,3,),0)</f>
        <v>0</v>
      </c>
      <c r="G16" s="42"/>
      <c r="H16" s="41">
        <f>IFERROR(VLOOKUP(G16,' NC-poeng skala'!$A$4:$C$69,3,),0)</f>
        <v>0</v>
      </c>
      <c r="I16" s="29"/>
      <c r="J16" s="54">
        <f>IFERROR(VLOOKUP(I16,' NC-poeng skala'!$A$4:$C$69,3,),0)</f>
        <v>0</v>
      </c>
      <c r="K16" s="53">
        <f t="shared" si="1"/>
        <v>4</v>
      </c>
      <c r="L16" s="23">
        <v>108</v>
      </c>
      <c r="M16" s="41">
        <f>IFERROR(VLOOKUP(K16,' NC-poeng skala'!$A$4:$C$69,3,),0)</f>
        <v>360</v>
      </c>
      <c r="N16" s="42">
        <v>4</v>
      </c>
      <c r="O16" s="41">
        <f>IFERROR(VLOOKUP(N16,' NC-poeng skala'!$A$4:$C$69,3,),0)</f>
        <v>360</v>
      </c>
      <c r="P16" s="29">
        <v>4</v>
      </c>
      <c r="Q16" s="54">
        <f>IFERROR(VLOOKUP(P16,' NC-poeng skala'!$A$4:$C$69,3,),0)</f>
        <v>360</v>
      </c>
      <c r="R16" s="78">
        <f t="shared" si="2"/>
        <v>1188</v>
      </c>
      <c r="S16" s="61">
        <f t="shared" si="3"/>
        <v>7</v>
      </c>
      <c r="U16" s="50">
        <v>11</v>
      </c>
      <c r="V16" s="36">
        <f>IFERROR(_xlfn.XLOOKUP(U16,$S$6:$S$20,$A$6:$A$20,,0),"")</f>
        <v>9</v>
      </c>
      <c r="W16" s="36">
        <f>IFERROR(_xlfn.XLOOKUP(V16,$A$6:$A$20,$R$6:$R$20,$A$6:$A$20,0),"")</f>
        <v>396</v>
      </c>
      <c r="X16" s="43" t="str">
        <f t="shared" si="6"/>
        <v>Sander Nistad STIEN</v>
      </c>
      <c r="Y16" s="43" t="str">
        <f t="shared" si="7"/>
        <v>Bergen CK</v>
      </c>
      <c r="Z16" s="44">
        <f>$W$6-W16</f>
        <v>2541</v>
      </c>
    </row>
    <row r="17" spans="1:33" s="28" customFormat="1" ht="23" customHeight="1" x14ac:dyDescent="0.5">
      <c r="A17" s="63">
        <v>50</v>
      </c>
      <c r="B17" s="86" t="s">
        <v>37</v>
      </c>
      <c r="C17" s="64" t="s">
        <v>65</v>
      </c>
      <c r="D17" s="53">
        <f t="shared" si="10"/>
        <v>0</v>
      </c>
      <c r="E17" s="23"/>
      <c r="F17" s="41">
        <f>IFERROR(VLOOKUP(D17,' NC-poeng skala'!$A$4:$C$69,3,),0)</f>
        <v>0</v>
      </c>
      <c r="G17" s="42"/>
      <c r="H17" s="41">
        <f>IFERROR(VLOOKUP(G17,' NC-poeng skala'!$A$4:$C$69,3,),0)</f>
        <v>0</v>
      </c>
      <c r="I17" s="29"/>
      <c r="J17" s="54">
        <f>IFERROR(VLOOKUP(I17,' NC-poeng skala'!$A$4:$C$69,3,),0)</f>
        <v>0</v>
      </c>
      <c r="K17" s="53">
        <f t="shared" si="1"/>
        <v>5</v>
      </c>
      <c r="L17" s="23">
        <v>107</v>
      </c>
      <c r="M17" s="41">
        <f>IFERROR(VLOOKUP(K17,' NC-poeng skala'!$A$4:$C$69,3,),0)</f>
        <v>330</v>
      </c>
      <c r="N17" s="42">
        <v>3</v>
      </c>
      <c r="O17" s="41">
        <f>IFERROR(VLOOKUP(N17,' NC-poeng skala'!$A$4:$C$69,3,),0)</f>
        <v>420</v>
      </c>
      <c r="P17" s="29">
        <v>2</v>
      </c>
      <c r="Q17" s="54">
        <f>IFERROR(VLOOKUP(P17,' NC-poeng skala'!$A$4:$C$69,3,),0)</f>
        <v>480</v>
      </c>
      <c r="R17" s="78">
        <f t="shared" si="2"/>
        <v>1337</v>
      </c>
      <c r="S17" s="61">
        <f t="shared" si="3"/>
        <v>4</v>
      </c>
      <c r="U17" s="50">
        <v>12</v>
      </c>
      <c r="V17" s="36">
        <f t="shared" si="4"/>
        <v>53</v>
      </c>
      <c r="W17" s="36">
        <f t="shared" si="5"/>
        <v>300</v>
      </c>
      <c r="X17" s="43" t="str">
        <f t="shared" si="6"/>
        <v>Henrik FUGLESTAD</v>
      </c>
      <c r="Y17" s="43" t="str">
        <f t="shared" si="7"/>
        <v>Stavanger SK</v>
      </c>
      <c r="Z17" s="44">
        <f t="shared" si="9"/>
        <v>2637</v>
      </c>
    </row>
    <row r="18" spans="1:33" s="28" customFormat="1" ht="23" customHeight="1" x14ac:dyDescent="0.5">
      <c r="A18" s="63"/>
      <c r="B18" s="52"/>
      <c r="C18" s="64"/>
      <c r="D18" s="53">
        <f t="shared" si="10"/>
        <v>0</v>
      </c>
      <c r="E18" s="23"/>
      <c r="F18" s="41">
        <f>IFERROR(VLOOKUP(D18,' NC-poeng skala'!$A$4:$C$69,3,),0)</f>
        <v>0</v>
      </c>
      <c r="G18" s="42"/>
      <c r="H18" s="41">
        <f>IFERROR(VLOOKUP(G18,' NC-poeng skala'!$A$4:$C$69,3,),0)</f>
        <v>0</v>
      </c>
      <c r="I18" s="29"/>
      <c r="J18" s="54">
        <f>IFERROR(VLOOKUP(I18,' NC-poeng skala'!$A$4:$C$69,3,),0)</f>
        <v>0</v>
      </c>
      <c r="K18" s="53">
        <f t="shared" si="1"/>
        <v>0</v>
      </c>
      <c r="L18" s="23"/>
      <c r="M18" s="41">
        <f>IFERROR(VLOOKUP(K18,' NC-poeng skala'!$A$4:$C$69,3,),0)</f>
        <v>0</v>
      </c>
      <c r="N18" s="42"/>
      <c r="O18" s="41">
        <f>IFERROR(VLOOKUP(N18,' NC-poeng skala'!$A$4:$C$69,3,),0)</f>
        <v>0</v>
      </c>
      <c r="P18" s="29"/>
      <c r="Q18" s="54">
        <f>IFERROR(VLOOKUP(P18,' NC-poeng skala'!$A$4:$C$69,3,),0)</f>
        <v>0</v>
      </c>
      <c r="R18" s="78">
        <f t="shared" si="2"/>
        <v>0</v>
      </c>
      <c r="S18" s="61">
        <f t="shared" si="3"/>
        <v>14</v>
      </c>
      <c r="U18" s="50">
        <v>13</v>
      </c>
      <c r="V18" s="36" t="str">
        <f>IFERROR(_xlfn.XLOOKUP(U18,$S$6:$S$20,$A$6:$A$20,,0),"")</f>
        <v/>
      </c>
      <c r="W18" s="36">
        <f t="shared" si="5"/>
        <v>2</v>
      </c>
      <c r="X18" s="43" t="str">
        <f t="shared" si="6"/>
        <v/>
      </c>
      <c r="Y18" s="43" t="str">
        <f t="shared" si="7"/>
        <v/>
      </c>
      <c r="Z18" s="44">
        <f t="shared" si="9"/>
        <v>2935</v>
      </c>
    </row>
    <row r="19" spans="1:33" s="28" customFormat="1" ht="23" customHeight="1" x14ac:dyDescent="0.5">
      <c r="A19" s="63"/>
      <c r="B19" s="52"/>
      <c r="C19" s="64"/>
      <c r="D19" s="53">
        <f t="shared" si="10"/>
        <v>0</v>
      </c>
      <c r="E19" s="23"/>
      <c r="F19" s="41">
        <f>IFERROR(VLOOKUP(D19,' NC-poeng skala'!$A$4:$C$69,3,),0)</f>
        <v>0</v>
      </c>
      <c r="G19" s="42"/>
      <c r="H19" s="41">
        <f>IFERROR(VLOOKUP(G19,' NC-poeng skala'!$A$4:$C$69,3,),0)</f>
        <v>0</v>
      </c>
      <c r="I19" s="29"/>
      <c r="J19" s="54">
        <f>IFERROR(VLOOKUP(I19,' NC-poeng skala'!$A$4:$C$69,3,),0)</f>
        <v>0</v>
      </c>
      <c r="K19" s="53">
        <f t="shared" si="1"/>
        <v>0</v>
      </c>
      <c r="L19" s="23"/>
      <c r="M19" s="41">
        <f>IFERROR(VLOOKUP(K19,' NC-poeng skala'!$A$4:$C$69,3,),0)</f>
        <v>0</v>
      </c>
      <c r="N19" s="42"/>
      <c r="O19" s="41">
        <f>IFERROR(VLOOKUP(N19,' NC-poeng skala'!$A$4:$C$69,3,),0)</f>
        <v>0</v>
      </c>
      <c r="P19" s="29"/>
      <c r="Q19" s="54">
        <f>IFERROR(VLOOKUP(P19,' NC-poeng skala'!$A$4:$C$69,3,),0)</f>
        <v>0</v>
      </c>
      <c r="R19" s="78">
        <f t="shared" si="2"/>
        <v>0</v>
      </c>
      <c r="S19" s="61">
        <f t="shared" si="3"/>
        <v>14</v>
      </c>
      <c r="U19" s="50">
        <v>14</v>
      </c>
      <c r="V19" s="36">
        <f t="shared" si="4"/>
        <v>0</v>
      </c>
      <c r="W19" s="36">
        <f t="shared" si="5"/>
        <v>2</v>
      </c>
      <c r="X19" s="43" t="str">
        <f t="shared" si="6"/>
        <v/>
      </c>
      <c r="Y19" s="43" t="str">
        <f t="shared" si="7"/>
        <v/>
      </c>
      <c r="Z19" s="44">
        <f t="shared" si="9"/>
        <v>2935</v>
      </c>
    </row>
    <row r="20" spans="1:33" s="28" customFormat="1" ht="23" customHeight="1" thickBot="1" x14ac:dyDescent="0.55000000000000004">
      <c r="A20" s="65"/>
      <c r="B20" s="66"/>
      <c r="C20" s="67"/>
      <c r="D20" s="55">
        <f t="shared" si="10"/>
        <v>0</v>
      </c>
      <c r="E20" s="56"/>
      <c r="F20" s="57">
        <f>IFERROR(VLOOKUP(D20,' NC-poeng skala'!$A$4:$C$69,3,),0)</f>
        <v>0</v>
      </c>
      <c r="G20" s="58"/>
      <c r="H20" s="57">
        <f>IFERROR(VLOOKUP(G20,' NC-poeng skala'!$A$4:$C$69,3,),0)</f>
        <v>0</v>
      </c>
      <c r="I20" s="59"/>
      <c r="J20" s="60">
        <f>IFERROR(VLOOKUP(I20,' NC-poeng skala'!$A$4:$C$69,3,),0)</f>
        <v>0</v>
      </c>
      <c r="K20" s="55">
        <f t="shared" si="1"/>
        <v>0</v>
      </c>
      <c r="L20" s="56"/>
      <c r="M20" s="57">
        <f>IFERROR(VLOOKUP(K20,' NC-poeng skala'!$A$4:$C$69,3,),0)</f>
        <v>0</v>
      </c>
      <c r="N20" s="58"/>
      <c r="O20" s="57">
        <f>IFERROR(VLOOKUP(N20,' NC-poeng skala'!$A$4:$C$69,3,),0)</f>
        <v>0</v>
      </c>
      <c r="P20" s="59"/>
      <c r="Q20" s="60">
        <f>IFERROR(VLOOKUP(P20,' NC-poeng skala'!$A$4:$C$69,3,),0)</f>
        <v>0</v>
      </c>
      <c r="R20" s="79">
        <f t="shared" si="2"/>
        <v>0</v>
      </c>
      <c r="S20" s="62">
        <f t="shared" si="3"/>
        <v>14</v>
      </c>
      <c r="U20" s="50">
        <v>15</v>
      </c>
      <c r="V20" s="36" t="str">
        <f t="shared" si="4"/>
        <v/>
      </c>
      <c r="W20" s="36">
        <f t="shared" si="5"/>
        <v>2</v>
      </c>
      <c r="X20" s="43" t="str">
        <f t="shared" si="6"/>
        <v/>
      </c>
      <c r="Y20" s="43" t="str">
        <f t="shared" si="7"/>
        <v/>
      </c>
      <c r="Z20" s="44">
        <f t="shared" si="9"/>
        <v>2935</v>
      </c>
    </row>
    <row r="21" spans="1:33" s="28" customFormat="1" ht="23" customHeight="1" x14ac:dyDescent="0.5">
      <c r="A21" s="26"/>
      <c r="B21" s="39"/>
      <c r="C21" s="40"/>
      <c r="D21" s="26"/>
      <c r="E21" s="23"/>
      <c r="F21" s="23"/>
      <c r="G21" s="23"/>
      <c r="H21" s="23"/>
      <c r="I21" s="26"/>
      <c r="J21" s="23"/>
      <c r="K21" s="23"/>
      <c r="L21" s="23"/>
      <c r="M21" s="23"/>
      <c r="N21" s="23"/>
      <c r="O21" s="23"/>
      <c r="P21" s="23"/>
      <c r="Q21" s="23"/>
      <c r="R21" s="23"/>
      <c r="S21" s="23"/>
      <c r="U21" s="30"/>
      <c r="V21" s="20"/>
      <c r="W21" s="20"/>
    </row>
    <row r="22" spans="1:33" s="28" customFormat="1" ht="23" customHeight="1" x14ac:dyDescent="0.5">
      <c r="A22" s="26"/>
      <c r="B22" s="39"/>
      <c r="C22" s="40"/>
      <c r="D22" s="26"/>
      <c r="E22" s="23"/>
      <c r="F22" s="23"/>
      <c r="G22" s="23"/>
      <c r="H22" s="23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W22" s="20"/>
    </row>
    <row r="23" spans="1:33" s="28" customFormat="1" ht="23" customHeight="1" x14ac:dyDescent="0.5">
      <c r="A23" s="23"/>
      <c r="B23" s="45" t="s">
        <v>71</v>
      </c>
      <c r="C23" s="45"/>
      <c r="D23" s="23"/>
      <c r="E23" s="23"/>
      <c r="F23" s="23"/>
      <c r="G23" s="23"/>
      <c r="H23" s="23"/>
      <c r="I23" s="23"/>
      <c r="J23" s="23"/>
      <c r="K23" s="23"/>
      <c r="L23" s="26"/>
      <c r="M23" s="23"/>
      <c r="N23" s="23"/>
      <c r="O23" s="23"/>
      <c r="P23" s="23"/>
      <c r="Q23" s="23"/>
      <c r="R23" s="23"/>
      <c r="S23" s="23"/>
      <c r="W23" s="20"/>
    </row>
    <row r="24" spans="1:33" s="28" customFormat="1" ht="23" customHeight="1" x14ac:dyDescent="0.5">
      <c r="A24" s="23"/>
      <c r="B24" s="45" t="s">
        <v>72</v>
      </c>
      <c r="C24" s="45"/>
      <c r="D24" s="23"/>
      <c r="E24" s="23"/>
      <c r="F24" s="8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W24" s="20"/>
    </row>
    <row r="25" spans="1:33" s="28" customFormat="1" ht="23" customHeight="1" x14ac:dyDescent="0.55000000000000004">
      <c r="A25" s="23"/>
      <c r="B25" s="80"/>
      <c r="C25" s="8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W25" s="20"/>
    </row>
    <row r="26" spans="1:33" s="28" customFormat="1" ht="23" customHeight="1" x14ac:dyDescent="0.5">
      <c r="A26" s="23"/>
      <c r="B26" s="85"/>
      <c r="C26" s="8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W26" s="20"/>
    </row>
    <row r="27" spans="1:33" s="28" customFormat="1" ht="23" customHeight="1" x14ac:dyDescent="0.5">
      <c r="A27" s="23"/>
      <c r="B27" s="85"/>
      <c r="C27" s="8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W27" s="20"/>
    </row>
    <row r="28" spans="1:33" s="28" customFormat="1" ht="23" customHeight="1" x14ac:dyDescent="0.5">
      <c r="A28" s="20"/>
      <c r="B28" s="85"/>
      <c r="C28" s="8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W28" s="20"/>
      <c r="AC28" s="46"/>
      <c r="AD28" s="46"/>
      <c r="AE28" s="46"/>
      <c r="AF28" s="46"/>
    </row>
    <row r="29" spans="1:33" s="28" customFormat="1" ht="23" customHeight="1" x14ac:dyDescent="0.5">
      <c r="A29" s="20"/>
      <c r="B29" s="85"/>
      <c r="C29" s="8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W29" s="20"/>
      <c r="AC29" s="46"/>
      <c r="AD29" s="46"/>
      <c r="AE29" s="46"/>
      <c r="AF29" s="46"/>
      <c r="AG29" s="46"/>
    </row>
    <row r="30" spans="1:33" s="46" customFormat="1" ht="23" customHeight="1" x14ac:dyDescent="0.5">
      <c r="A30" s="23"/>
      <c r="B30" s="85"/>
      <c r="C30" s="8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W30" s="23"/>
    </row>
    <row r="31" spans="1:33" s="46" customFormat="1" ht="23" customHeight="1" x14ac:dyDescent="0.5">
      <c r="A31" s="26"/>
      <c r="B31" s="85"/>
      <c r="C31" s="85"/>
      <c r="D31" s="40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W31" s="23"/>
    </row>
    <row r="32" spans="1:33" s="46" customFormat="1" ht="23" customHeight="1" x14ac:dyDescent="0.5">
      <c r="A32" s="26"/>
      <c r="B32" s="85"/>
      <c r="C32" s="85"/>
      <c r="D32" s="4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W32" s="23"/>
    </row>
    <row r="33" spans="1:33" s="46" customFormat="1" ht="23" customHeight="1" x14ac:dyDescent="0.5">
      <c r="A33" s="26"/>
      <c r="B33" s="85"/>
      <c r="C33" s="85"/>
      <c r="D33" s="40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W33" s="23"/>
    </row>
    <row r="34" spans="1:33" s="46" customFormat="1" ht="23" customHeight="1" x14ac:dyDescent="0.5">
      <c r="A34" s="26"/>
      <c r="B34"/>
      <c r="C34" s="81"/>
      <c r="D34" s="4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W34" s="23"/>
      <c r="AC34" s="24"/>
      <c r="AD34" s="24"/>
      <c r="AE34" s="24"/>
      <c r="AF34" s="24"/>
    </row>
    <row r="35" spans="1:33" s="46" customFormat="1" ht="23" customHeight="1" x14ac:dyDescent="0.5">
      <c r="A35" s="26"/>
      <c r="B35"/>
      <c r="C35"/>
      <c r="D35" s="4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W35" s="23"/>
      <c r="AC35" s="24"/>
      <c r="AD35" s="24"/>
      <c r="AE35" s="24"/>
      <c r="AF35" s="24"/>
      <c r="AG35" s="24"/>
    </row>
    <row r="36" spans="1:33" s="24" customFormat="1" x14ac:dyDescent="0.5">
      <c r="A36" s="27"/>
      <c r="B36" s="25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3"/>
      <c r="S36" s="23"/>
      <c r="W36" s="21"/>
    </row>
    <row r="37" spans="1:33" s="24" customFormat="1" x14ac:dyDescent="0.5">
      <c r="A37" s="27"/>
      <c r="B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3"/>
      <c r="S37" s="23"/>
      <c r="W37" s="21"/>
    </row>
    <row r="38" spans="1:33" s="24" customFormat="1" x14ac:dyDescent="0.5">
      <c r="A38" s="27"/>
      <c r="B38" s="25"/>
      <c r="D38" s="2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3"/>
      <c r="S38" s="23"/>
      <c r="W38" s="21"/>
    </row>
    <row r="39" spans="1:33" s="24" customFormat="1" x14ac:dyDescent="0.5">
      <c r="A39" s="21"/>
      <c r="B39" s="22"/>
      <c r="C39" s="22"/>
      <c r="D39" s="2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3"/>
      <c r="S39" s="23"/>
      <c r="W39" s="21"/>
    </row>
    <row r="40" spans="1:33" s="24" customFormat="1" x14ac:dyDescent="0.5">
      <c r="A40" s="21"/>
      <c r="B40" s="22"/>
      <c r="C40" s="22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3"/>
      <c r="S40" s="23"/>
      <c r="W40" s="21"/>
      <c r="AC40"/>
      <c r="AD40"/>
      <c r="AE40"/>
      <c r="AF40"/>
    </row>
    <row r="41" spans="1:33" s="24" customFormat="1" x14ac:dyDescent="0.5">
      <c r="A41" s="21"/>
      <c r="B41" s="22"/>
      <c r="C41" s="22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3"/>
      <c r="S41" s="23"/>
      <c r="W41" s="21"/>
      <c r="AC41"/>
      <c r="AD41"/>
      <c r="AE41"/>
      <c r="AF41"/>
      <c r="AG41"/>
    </row>
  </sheetData>
  <mergeCells count="13">
    <mergeCell ref="D2:J2"/>
    <mergeCell ref="K2:Q2"/>
    <mergeCell ref="D3:F3"/>
    <mergeCell ref="G3:J3"/>
    <mergeCell ref="K3:M3"/>
    <mergeCell ref="N3:Q3"/>
    <mergeCell ref="R3:S4"/>
    <mergeCell ref="D4:F4"/>
    <mergeCell ref="G4:H4"/>
    <mergeCell ref="I4:J4"/>
    <mergeCell ref="K4:M4"/>
    <mergeCell ref="N4:O4"/>
    <mergeCell ref="P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4056-98BE-2844-AFEC-61CE32EDF86F}">
  <dimension ref="A1:Z41"/>
  <sheetViews>
    <sheetView showGridLines="0" zoomScale="80" zoomScaleNormal="80" workbookViewId="0">
      <selection activeCell="B28" sqref="B28"/>
    </sheetView>
  </sheetViews>
  <sheetFormatPr baseColWidth="10" defaultColWidth="11.46875" defaultRowHeight="14.35" x14ac:dyDescent="0.5"/>
  <cols>
    <col min="1" max="1" width="11.46875" style="1"/>
    <col min="2" max="2" width="27.3515625" style="19" customWidth="1"/>
    <col min="3" max="3" width="27.17578125" style="19" customWidth="1"/>
    <col min="4" max="4" width="8.64453125" style="20" customWidth="1"/>
    <col min="5" max="6" width="13.17578125" style="1" bestFit="1" customWidth="1"/>
    <col min="7" max="7" width="13.17578125" style="1" customWidth="1"/>
    <col min="8" max="8" width="13.17578125" style="1" bestFit="1" customWidth="1"/>
    <col min="9" max="9" width="13.17578125" style="1" customWidth="1"/>
    <col min="10" max="10" width="13.17578125" style="1" bestFit="1" customWidth="1"/>
    <col min="11" max="17" width="13.17578125" style="1" customWidth="1"/>
    <col min="18" max="18" width="14.46875" style="20" customWidth="1"/>
    <col min="19" max="19" width="11.46875" style="20"/>
    <col min="23" max="23" width="8.46875" style="1" customWidth="1"/>
    <col min="24" max="24" width="20.3515625" bestFit="1" customWidth="1"/>
    <col min="25" max="25" width="21.46875" bestFit="1" customWidth="1"/>
  </cols>
  <sheetData>
    <row r="1" spans="1:26" ht="14.7" thickBot="1" x14ac:dyDescent="0.55000000000000004"/>
    <row r="2" spans="1:26" s="28" customFormat="1" ht="22" customHeight="1" thickBot="1" x14ac:dyDescent="0.55000000000000004">
      <c r="A2" s="33" t="s">
        <v>33</v>
      </c>
      <c r="B2" s="49"/>
      <c r="C2" s="49"/>
      <c r="D2" s="101" t="s">
        <v>30</v>
      </c>
      <c r="E2" s="102"/>
      <c r="F2" s="102"/>
      <c r="G2" s="102"/>
      <c r="H2" s="102"/>
      <c r="I2" s="102"/>
      <c r="J2" s="103"/>
      <c r="K2" s="104" t="s">
        <v>31</v>
      </c>
      <c r="L2" s="105"/>
      <c r="M2" s="105"/>
      <c r="N2" s="105"/>
      <c r="O2" s="105"/>
      <c r="P2" s="105"/>
      <c r="Q2" s="106"/>
      <c r="R2" s="20"/>
      <c r="S2" s="20"/>
      <c r="W2" s="20"/>
    </row>
    <row r="3" spans="1:26" ht="15" customHeight="1" x14ac:dyDescent="0.6">
      <c r="A3" s="88" t="s">
        <v>36</v>
      </c>
      <c r="B3" s="22"/>
      <c r="C3" s="22"/>
      <c r="D3" s="107" t="s">
        <v>4</v>
      </c>
      <c r="E3" s="108"/>
      <c r="F3" s="109"/>
      <c r="G3" s="110" t="s">
        <v>5</v>
      </c>
      <c r="H3" s="108"/>
      <c r="I3" s="108"/>
      <c r="J3" s="111"/>
      <c r="K3" s="107" t="s">
        <v>4</v>
      </c>
      <c r="L3" s="108"/>
      <c r="M3" s="109"/>
      <c r="N3" s="110" t="s">
        <v>5</v>
      </c>
      <c r="O3" s="108"/>
      <c r="P3" s="108"/>
      <c r="Q3" s="111"/>
      <c r="R3" s="90" t="s">
        <v>7</v>
      </c>
      <c r="S3" s="91"/>
      <c r="U3" s="34" t="s">
        <v>28</v>
      </c>
    </row>
    <row r="4" spans="1:26" ht="16.25" customHeight="1" thickBot="1" x14ac:dyDescent="0.55000000000000004">
      <c r="A4" s="21"/>
      <c r="B4" s="22"/>
      <c r="C4" s="22"/>
      <c r="D4" s="94" t="s">
        <v>10</v>
      </c>
      <c r="E4" s="95"/>
      <c r="F4" s="96"/>
      <c r="G4" s="97" t="s">
        <v>13</v>
      </c>
      <c r="H4" s="98"/>
      <c r="I4" s="99" t="s">
        <v>11</v>
      </c>
      <c r="J4" s="100"/>
      <c r="K4" s="94" t="s">
        <v>10</v>
      </c>
      <c r="L4" s="95"/>
      <c r="M4" s="96"/>
      <c r="N4" s="97" t="s">
        <v>13</v>
      </c>
      <c r="O4" s="98"/>
      <c r="P4" s="99" t="s">
        <v>11</v>
      </c>
      <c r="Q4" s="100"/>
      <c r="R4" s="92"/>
      <c r="S4" s="93"/>
    </row>
    <row r="5" spans="1:26" s="28" customFormat="1" ht="29" customHeight="1" x14ac:dyDescent="0.5">
      <c r="A5" s="68" t="s">
        <v>21</v>
      </c>
      <c r="B5" s="69" t="s">
        <v>22</v>
      </c>
      <c r="C5" s="70" t="s">
        <v>2</v>
      </c>
      <c r="D5" s="71" t="s">
        <v>20</v>
      </c>
      <c r="E5" s="72" t="s">
        <v>9</v>
      </c>
      <c r="F5" s="73" t="s">
        <v>12</v>
      </c>
      <c r="G5" s="74" t="s">
        <v>20</v>
      </c>
      <c r="H5" s="73" t="s">
        <v>3</v>
      </c>
      <c r="I5" s="74" t="s">
        <v>20</v>
      </c>
      <c r="J5" s="75" t="s">
        <v>6</v>
      </c>
      <c r="K5" s="71" t="s">
        <v>20</v>
      </c>
      <c r="L5" s="72" t="s">
        <v>9</v>
      </c>
      <c r="M5" s="73" t="s">
        <v>12</v>
      </c>
      <c r="N5" s="74" t="s">
        <v>20</v>
      </c>
      <c r="O5" s="73" t="s">
        <v>3</v>
      </c>
      <c r="P5" s="74" t="s">
        <v>20</v>
      </c>
      <c r="Q5" s="75" t="s">
        <v>6</v>
      </c>
      <c r="R5" s="77" t="s">
        <v>25</v>
      </c>
      <c r="S5" s="76" t="s">
        <v>20</v>
      </c>
      <c r="U5" s="31" t="s">
        <v>20</v>
      </c>
      <c r="V5" s="31" t="s">
        <v>26</v>
      </c>
      <c r="W5" s="31" t="s">
        <v>25</v>
      </c>
      <c r="X5" s="32" t="s">
        <v>1</v>
      </c>
      <c r="Y5" s="32" t="s">
        <v>2</v>
      </c>
      <c r="Z5" s="32" t="s">
        <v>27</v>
      </c>
    </row>
    <row r="6" spans="1:26" s="28" customFormat="1" ht="23" customHeight="1" x14ac:dyDescent="0.5">
      <c r="A6" s="47">
        <v>50</v>
      </c>
      <c r="B6" s="51" t="s">
        <v>37</v>
      </c>
      <c r="C6" s="48" t="s">
        <v>65</v>
      </c>
      <c r="D6" s="53">
        <f>IFERROR(_xlfn.RANK.AVG(E6,$E$6:$E$22),0)</f>
        <v>0</v>
      </c>
      <c r="E6" s="84"/>
      <c r="F6" s="41">
        <f>IFERROR(VLOOKUP(D6,' NC-poeng skala'!$A$4:$C$69,3,),0)</f>
        <v>0</v>
      </c>
      <c r="G6" s="82"/>
      <c r="H6" s="41">
        <f>IFERROR(VLOOKUP(G6,' NC-poeng skala'!$A$4:$C$69,3,),0)</f>
        <v>0</v>
      </c>
      <c r="I6" s="83"/>
      <c r="J6" s="54">
        <f>IFERROR(VLOOKUP(I6,' NC-poeng skala'!$A$4:$C$69,3,),0)</f>
        <v>0</v>
      </c>
      <c r="K6" s="53">
        <f>IFERROR(_xlfn.RANK.AVG(L6,$L$6:$L$22),0)</f>
        <v>1</v>
      </c>
      <c r="L6" s="23">
        <v>107</v>
      </c>
      <c r="M6" s="41">
        <f>IFERROR(VLOOKUP(K6,' NC-poeng skala'!$A$4:$C$69,3,),0)</f>
        <v>600</v>
      </c>
      <c r="N6" s="42">
        <v>1</v>
      </c>
      <c r="O6" s="41">
        <f>IFERROR(VLOOKUP(N6,' NC-poeng skala'!$A$4:$C$69,3,),0)</f>
        <v>600</v>
      </c>
      <c r="P6" s="29">
        <v>1</v>
      </c>
      <c r="Q6" s="54">
        <f>IFERROR(VLOOKUP(P6,' NC-poeng skala'!$A$4:$C$69,3,),0)</f>
        <v>600</v>
      </c>
      <c r="R6" s="78">
        <f>E6+F6+H6+J6+L6+M6+O6+Q6</f>
        <v>1907</v>
      </c>
      <c r="S6" s="61">
        <f>_xlfn.RANK.AVG(R6,$R$6:$R$20,0)</f>
        <v>1</v>
      </c>
      <c r="U6" s="35">
        <v>1</v>
      </c>
      <c r="V6" s="36">
        <f>IFERROR(_xlfn.XLOOKUP(U6,$S$6:$S$20,$A$6:$A$20,,0),"")</f>
        <v>50</v>
      </c>
      <c r="W6" s="36">
        <f>IFERROR(_xlfn.XLOOKUP(V6,$A$6:$A$20,$R$6:$R$20,$A$6:$A$20,0),"")</f>
        <v>1907</v>
      </c>
      <c r="X6" s="43" t="str">
        <f>IFERROR(_xlfn.XLOOKUP(V6,$A$6:$A$20,$B$6:$B$20,,),"")</f>
        <v>Nora TVEIT</v>
      </c>
      <c r="Y6" s="43" t="str">
        <f>IFERROR(_xlfn.XLOOKUP(V6,$A$6:$A$20,$C$6:$C$20,,0),"")</f>
        <v>Team Coop - Hitec Products</v>
      </c>
      <c r="Z6" s="44">
        <v>0</v>
      </c>
    </row>
    <row r="7" spans="1:26" s="28" customFormat="1" ht="23" customHeight="1" x14ac:dyDescent="0.5">
      <c r="A7" s="47"/>
      <c r="B7" s="51" t="s">
        <v>38</v>
      </c>
      <c r="C7" s="48" t="s">
        <v>65</v>
      </c>
      <c r="D7" s="53">
        <f t="shared" ref="D7:D20" si="0">IFERROR(_xlfn.RANK.AVG(E7,$E$6:$E$22),0)</f>
        <v>0</v>
      </c>
      <c r="E7" s="84"/>
      <c r="F7" s="41">
        <f>IFERROR(VLOOKUP(D7,' NC-poeng skala'!$A$4:$C$69,3,),0)</f>
        <v>0</v>
      </c>
      <c r="G7" s="82"/>
      <c r="H7" s="41">
        <f>IFERROR(VLOOKUP(G7,' NC-poeng skala'!$A$4:$C$69,3,),0)</f>
        <v>0</v>
      </c>
      <c r="I7" s="83"/>
      <c r="J7" s="54">
        <f>IFERROR(VLOOKUP(I7,' NC-poeng skala'!$A$4:$C$69,3,),0)</f>
        <v>0</v>
      </c>
      <c r="K7" s="53">
        <f t="shared" ref="K7:K20" si="1">IFERROR(_xlfn.RANK.AVG(L7,$L$6:$L$22),0)</f>
        <v>0</v>
      </c>
      <c r="L7" s="23"/>
      <c r="M7" s="41">
        <f>IFERROR(VLOOKUP(K7,' NC-poeng skala'!$A$4:$C$69,3,),0)</f>
        <v>0</v>
      </c>
      <c r="N7" s="82"/>
      <c r="O7" s="41">
        <f>IFERROR(VLOOKUP(N7,' NC-poeng skala'!$A$4:$C$69,3,),0)</f>
        <v>0</v>
      </c>
      <c r="P7" s="83"/>
      <c r="Q7" s="54">
        <f>IFERROR(VLOOKUP(P7,' NC-poeng skala'!$A$4:$C$69,3,),0)</f>
        <v>0</v>
      </c>
      <c r="R7" s="78">
        <f t="shared" ref="R7:R20" si="2">E7+F7+H7+J7+L7+M7+O7+Q7</f>
        <v>0</v>
      </c>
      <c r="S7" s="61">
        <f t="shared" ref="S7:S20" si="3">_xlfn.RANK.AVG(R7,$R$6:$R$20,0)</f>
        <v>8.5</v>
      </c>
      <c r="U7" s="37">
        <v>2</v>
      </c>
      <c r="V7" s="36" t="str">
        <f t="shared" ref="V7:V20" si="4">IFERROR(_xlfn.XLOOKUP(U7,$S$6:$S$20,$A$6:$A$20,,0),"")</f>
        <v/>
      </c>
      <c r="W7" s="36">
        <f t="shared" ref="W7:W20" si="5">IFERROR(_xlfn.XLOOKUP(V7,$A$6:$A$20,$R$6:$R$20,$A$6:$A$20,0),"")</f>
        <v>50</v>
      </c>
      <c r="X7" s="43" t="str">
        <f t="shared" ref="X7:X20" si="6">IFERROR(_xlfn.XLOOKUP(V7,$A$6:$A$20,$B$6:$B$20,,),"")</f>
        <v/>
      </c>
      <c r="Y7" s="43" t="str">
        <f t="shared" ref="Y7:Y20" si="7">IFERROR(_xlfn.XLOOKUP(V7,$A$6:$A$20,$C$6:$C$20,,0),"")</f>
        <v/>
      </c>
      <c r="Z7" s="44">
        <f>$W$6-W7</f>
        <v>1857</v>
      </c>
    </row>
    <row r="8" spans="1:26" s="28" customFormat="1" ht="23" customHeight="1" x14ac:dyDescent="0.5">
      <c r="A8" s="47"/>
      <c r="B8" s="51" t="s">
        <v>39</v>
      </c>
      <c r="C8" s="48" t="s">
        <v>14</v>
      </c>
      <c r="D8" s="53">
        <f t="shared" si="0"/>
        <v>0</v>
      </c>
      <c r="E8" s="84"/>
      <c r="F8" s="41">
        <f>IFERROR(VLOOKUP(D8,' NC-poeng skala'!$A$4:$C$69,3,),0)</f>
        <v>0</v>
      </c>
      <c r="G8" s="82"/>
      <c r="H8" s="41">
        <f>IFERROR(VLOOKUP(G8,' NC-poeng skala'!$A$4:$C$69,3,),0)</f>
        <v>0</v>
      </c>
      <c r="I8" s="83"/>
      <c r="J8" s="54">
        <f>IFERROR(VLOOKUP(I8,' NC-poeng skala'!$A$4:$C$69,3,),0)</f>
        <v>0</v>
      </c>
      <c r="K8" s="53">
        <f t="shared" si="1"/>
        <v>0</v>
      </c>
      <c r="L8" s="23"/>
      <c r="M8" s="41">
        <f>IFERROR(VLOOKUP(K8,' NC-poeng skala'!$A$4:$C$69,3,),0)</f>
        <v>0</v>
      </c>
      <c r="N8" s="42"/>
      <c r="O8" s="41">
        <f>IFERROR(VLOOKUP(N8,' NC-poeng skala'!$A$4:$C$69,3,),0)</f>
        <v>0</v>
      </c>
      <c r="P8" s="29"/>
      <c r="Q8" s="54">
        <f>IFERROR(VLOOKUP(P8,' NC-poeng skala'!$A$4:$C$69,3,),0)</f>
        <v>0</v>
      </c>
      <c r="R8" s="78">
        <f t="shared" si="2"/>
        <v>0</v>
      </c>
      <c r="S8" s="61">
        <f t="shared" si="3"/>
        <v>8.5</v>
      </c>
      <c r="U8" s="38">
        <v>3</v>
      </c>
      <c r="V8" s="36" t="str">
        <f t="shared" si="4"/>
        <v/>
      </c>
      <c r="W8" s="36">
        <f t="shared" si="5"/>
        <v>50</v>
      </c>
      <c r="X8" s="43" t="str">
        <f t="shared" si="6"/>
        <v/>
      </c>
      <c r="Y8" s="43" t="str">
        <f t="shared" si="7"/>
        <v/>
      </c>
      <c r="Z8" s="44">
        <f>$W$6-W8</f>
        <v>1857</v>
      </c>
    </row>
    <row r="9" spans="1:26" s="28" customFormat="1" ht="23" customHeight="1" x14ac:dyDescent="0.5">
      <c r="A9" s="47"/>
      <c r="B9" s="51"/>
      <c r="C9" s="48"/>
      <c r="D9" s="53">
        <f t="shared" si="0"/>
        <v>0</v>
      </c>
      <c r="E9" s="23"/>
      <c r="F9" s="41">
        <f>IFERROR(VLOOKUP(D9,' NC-poeng skala'!$A$4:$C$69,3,),0)</f>
        <v>0</v>
      </c>
      <c r="G9" s="42"/>
      <c r="H9" s="41">
        <f>IFERROR(VLOOKUP(G9,' NC-poeng skala'!$A$4:$C$69,3,),0)</f>
        <v>0</v>
      </c>
      <c r="I9" s="29"/>
      <c r="J9" s="54">
        <f>IFERROR(VLOOKUP(I9,' NC-poeng skala'!$A$4:$C$69,3,),0)</f>
        <v>0</v>
      </c>
      <c r="K9" s="53">
        <f t="shared" si="1"/>
        <v>0</v>
      </c>
      <c r="L9" s="23"/>
      <c r="M9" s="41">
        <f>IFERROR(VLOOKUP(K9,' NC-poeng skala'!$A$4:$C$69,3,),0)</f>
        <v>0</v>
      </c>
      <c r="N9" s="42"/>
      <c r="O9" s="41">
        <f>IFERROR(VLOOKUP(N9,' NC-poeng skala'!$A$4:$C$69,3,),0)</f>
        <v>0</v>
      </c>
      <c r="P9" s="29"/>
      <c r="Q9" s="54">
        <f>IFERROR(VLOOKUP(P9,' NC-poeng skala'!$A$4:$C$69,3,),0)</f>
        <v>0</v>
      </c>
      <c r="R9" s="78">
        <f t="shared" si="2"/>
        <v>0</v>
      </c>
      <c r="S9" s="61">
        <f t="shared" si="3"/>
        <v>8.5</v>
      </c>
      <c r="U9" s="50">
        <v>4</v>
      </c>
      <c r="V9" s="36" t="str">
        <f t="shared" si="4"/>
        <v/>
      </c>
      <c r="W9" s="36">
        <f t="shared" si="5"/>
        <v>50</v>
      </c>
      <c r="X9" s="43" t="str">
        <f t="shared" si="6"/>
        <v/>
      </c>
      <c r="Y9" s="43" t="str">
        <f t="shared" si="7"/>
        <v/>
      </c>
      <c r="Z9" s="44">
        <f>$W$6-W9</f>
        <v>1857</v>
      </c>
    </row>
    <row r="10" spans="1:26" s="28" customFormat="1" ht="23" customHeight="1" x14ac:dyDescent="0.5">
      <c r="A10" s="47"/>
      <c r="B10" s="51"/>
      <c r="C10" s="48"/>
      <c r="D10" s="53">
        <f t="shared" si="0"/>
        <v>0</v>
      </c>
      <c r="E10" s="23"/>
      <c r="F10" s="41">
        <f>IFERROR(VLOOKUP(D10,' NC-poeng skala'!$A$4:$C$69,3,),0)</f>
        <v>0</v>
      </c>
      <c r="G10" s="42"/>
      <c r="H10" s="41">
        <f>IFERROR(VLOOKUP(G10,' NC-poeng skala'!$A$4:$C$69,3,),0)</f>
        <v>0</v>
      </c>
      <c r="I10" s="29"/>
      <c r="J10" s="54">
        <f>IFERROR(VLOOKUP(I10,' NC-poeng skala'!$A$4:$C$69,3,),0)</f>
        <v>0</v>
      </c>
      <c r="K10" s="53">
        <f t="shared" si="1"/>
        <v>0</v>
      </c>
      <c r="L10" s="23"/>
      <c r="M10" s="41">
        <f>IFERROR(VLOOKUP(K10,' NC-poeng skala'!$A$4:$C$69,3,),0)</f>
        <v>0</v>
      </c>
      <c r="N10" s="42"/>
      <c r="O10" s="41">
        <f>IFERROR(VLOOKUP(N10,' NC-poeng skala'!$A$4:$C$69,3,),0)</f>
        <v>0</v>
      </c>
      <c r="P10" s="29"/>
      <c r="Q10" s="54">
        <f>IFERROR(VLOOKUP(P10,' NC-poeng skala'!$A$4:$C$69,3,),0)</f>
        <v>0</v>
      </c>
      <c r="R10" s="78">
        <f t="shared" si="2"/>
        <v>0</v>
      </c>
      <c r="S10" s="61">
        <f t="shared" si="3"/>
        <v>8.5</v>
      </c>
      <c r="U10" s="50">
        <v>5</v>
      </c>
      <c r="V10" s="36" t="str">
        <f t="shared" si="4"/>
        <v/>
      </c>
      <c r="W10" s="36">
        <f t="shared" si="5"/>
        <v>50</v>
      </c>
      <c r="X10" s="43" t="str">
        <f t="shared" si="6"/>
        <v/>
      </c>
      <c r="Y10" s="43" t="str">
        <f t="shared" si="7"/>
        <v/>
      </c>
      <c r="Z10" s="44">
        <f>$W$6-W10</f>
        <v>1857</v>
      </c>
    </row>
    <row r="11" spans="1:26" s="28" customFormat="1" ht="23" customHeight="1" x14ac:dyDescent="0.5">
      <c r="A11" s="47"/>
      <c r="B11" s="51"/>
      <c r="C11" s="48"/>
      <c r="D11" s="53">
        <f t="shared" si="0"/>
        <v>0</v>
      </c>
      <c r="E11" s="23"/>
      <c r="F11" s="41">
        <f>IFERROR(VLOOKUP(D11,' NC-poeng skala'!$A$4:$C$69,3,),0)</f>
        <v>0</v>
      </c>
      <c r="G11" s="42"/>
      <c r="H11" s="41">
        <f>IFERROR(VLOOKUP(G11,' NC-poeng skala'!$A$4:$C$69,3,),0)</f>
        <v>0</v>
      </c>
      <c r="I11" s="29"/>
      <c r="J11" s="54">
        <f>IFERROR(VLOOKUP(I11,' NC-poeng skala'!$A$4:$C$69,3,),0)</f>
        <v>0</v>
      </c>
      <c r="K11" s="53">
        <f t="shared" si="1"/>
        <v>0</v>
      </c>
      <c r="L11" s="23"/>
      <c r="M11" s="41">
        <f>IFERROR(VLOOKUP(K11,' NC-poeng skala'!$A$4:$C$69,3,),0)</f>
        <v>0</v>
      </c>
      <c r="N11" s="42"/>
      <c r="O11" s="41">
        <f>IFERROR(VLOOKUP(N11,' NC-poeng skala'!$A$4:$C$69,3,),0)</f>
        <v>0</v>
      </c>
      <c r="P11" s="29"/>
      <c r="Q11" s="54">
        <f>IFERROR(VLOOKUP(P11,' NC-poeng skala'!$A$4:$C$69,3,),0)</f>
        <v>0</v>
      </c>
      <c r="R11" s="78">
        <f t="shared" si="2"/>
        <v>0</v>
      </c>
      <c r="S11" s="61">
        <f t="shared" si="3"/>
        <v>8.5</v>
      </c>
      <c r="U11" s="50">
        <v>6</v>
      </c>
      <c r="V11" s="36" t="str">
        <f t="shared" si="4"/>
        <v/>
      </c>
      <c r="W11" s="36">
        <f t="shared" si="5"/>
        <v>50</v>
      </c>
      <c r="X11" s="43" t="str">
        <f t="shared" si="6"/>
        <v/>
      </c>
      <c r="Y11" s="43" t="str">
        <f t="shared" si="7"/>
        <v/>
      </c>
      <c r="Z11" s="44">
        <f>$W$6-W11</f>
        <v>1857</v>
      </c>
    </row>
    <row r="12" spans="1:26" s="28" customFormat="1" ht="23" customHeight="1" x14ac:dyDescent="0.5">
      <c r="A12" s="47"/>
      <c r="B12" s="39"/>
      <c r="C12" s="48"/>
      <c r="D12" s="53">
        <f t="shared" si="0"/>
        <v>0</v>
      </c>
      <c r="E12" s="23"/>
      <c r="F12" s="41">
        <f>IFERROR(VLOOKUP(D12,' NC-poeng skala'!$A$4:$C$69,3,),0)</f>
        <v>0</v>
      </c>
      <c r="G12" s="42"/>
      <c r="H12" s="41">
        <f>IFERROR(VLOOKUP(G12,' NC-poeng skala'!$A$4:$C$69,3,),0)</f>
        <v>0</v>
      </c>
      <c r="I12" s="29"/>
      <c r="J12" s="54">
        <f>IFERROR(VLOOKUP(I12,' NC-poeng skala'!$A$4:$C$69,3,),0)</f>
        <v>0</v>
      </c>
      <c r="K12" s="53">
        <f t="shared" si="1"/>
        <v>0</v>
      </c>
      <c r="L12" s="23"/>
      <c r="M12" s="41">
        <f>IFERROR(VLOOKUP(K12,' NC-poeng skala'!$A$4:$C$69,3,),0)</f>
        <v>0</v>
      </c>
      <c r="N12" s="42"/>
      <c r="O12" s="41">
        <f>IFERROR(VLOOKUP(N12,' NC-poeng skala'!$A$4:$C$69,3,),0)</f>
        <v>0</v>
      </c>
      <c r="P12" s="29"/>
      <c r="Q12" s="54">
        <f>IFERROR(VLOOKUP(P12,' NC-poeng skala'!$A$4:$C$69,3,),0)</f>
        <v>0</v>
      </c>
      <c r="R12" s="78">
        <f t="shared" si="2"/>
        <v>0</v>
      </c>
      <c r="S12" s="61">
        <f t="shared" si="3"/>
        <v>8.5</v>
      </c>
      <c r="U12" s="50">
        <v>7</v>
      </c>
      <c r="V12" s="36" t="str">
        <f t="shared" si="4"/>
        <v/>
      </c>
      <c r="W12" s="36">
        <f t="shared" si="5"/>
        <v>50</v>
      </c>
      <c r="X12" s="43" t="str">
        <f t="shared" si="6"/>
        <v/>
      </c>
      <c r="Y12" s="43" t="str">
        <f t="shared" si="7"/>
        <v/>
      </c>
      <c r="Z12" s="44">
        <f t="shared" ref="Z12:Z20" si="8">$W$6-W12</f>
        <v>1857</v>
      </c>
    </row>
    <row r="13" spans="1:26" s="28" customFormat="1" ht="23" customHeight="1" x14ac:dyDescent="0.5">
      <c r="A13" s="47"/>
      <c r="B13" s="39"/>
      <c r="C13" s="48"/>
      <c r="D13" s="53">
        <f t="shared" si="0"/>
        <v>0</v>
      </c>
      <c r="E13" s="23"/>
      <c r="F13" s="41">
        <f>IFERROR(VLOOKUP(D13,' NC-poeng skala'!$A$4:$C$69,3,),0)</f>
        <v>0</v>
      </c>
      <c r="G13" s="42"/>
      <c r="H13" s="41">
        <f>IFERROR(VLOOKUP(G13,' NC-poeng skala'!$A$4:$C$69,3,),0)</f>
        <v>0</v>
      </c>
      <c r="I13" s="29"/>
      <c r="J13" s="54">
        <f>IFERROR(VLOOKUP(I13,' NC-poeng skala'!$A$4:$C$69,3,),0)</f>
        <v>0</v>
      </c>
      <c r="K13" s="53">
        <f t="shared" si="1"/>
        <v>0</v>
      </c>
      <c r="L13" s="23"/>
      <c r="M13" s="41">
        <f>IFERROR(VLOOKUP(K13,' NC-poeng skala'!$A$4:$C$69,3,),0)</f>
        <v>0</v>
      </c>
      <c r="N13" s="42"/>
      <c r="O13" s="41">
        <f>IFERROR(VLOOKUP(N13,' NC-poeng skala'!$A$4:$C$69,3,),0)</f>
        <v>0</v>
      </c>
      <c r="P13" s="29"/>
      <c r="Q13" s="54">
        <f>IFERROR(VLOOKUP(P13,' NC-poeng skala'!$A$4:$C$69,3,),0)</f>
        <v>0</v>
      </c>
      <c r="R13" s="78">
        <f t="shared" si="2"/>
        <v>0</v>
      </c>
      <c r="S13" s="61">
        <f t="shared" si="3"/>
        <v>8.5</v>
      </c>
      <c r="U13" s="50">
        <v>8</v>
      </c>
      <c r="V13" s="36" t="str">
        <f t="shared" si="4"/>
        <v/>
      </c>
      <c r="W13" s="36">
        <f t="shared" si="5"/>
        <v>50</v>
      </c>
      <c r="X13" s="43" t="str">
        <f t="shared" si="6"/>
        <v/>
      </c>
      <c r="Y13" s="43" t="str">
        <f t="shared" si="7"/>
        <v/>
      </c>
      <c r="Z13" s="44">
        <f t="shared" si="8"/>
        <v>1857</v>
      </c>
    </row>
    <row r="14" spans="1:26" s="28" customFormat="1" ht="23" customHeight="1" x14ac:dyDescent="0.5">
      <c r="A14" s="47"/>
      <c r="B14" s="52"/>
      <c r="C14" s="48"/>
      <c r="D14" s="53">
        <f t="shared" si="0"/>
        <v>0</v>
      </c>
      <c r="E14" s="23"/>
      <c r="F14" s="41">
        <f>IFERROR(VLOOKUP(D14,' NC-poeng skala'!$A$4:$C$69,3,),0)</f>
        <v>0</v>
      </c>
      <c r="G14" s="42"/>
      <c r="H14" s="41">
        <f>IFERROR(VLOOKUP(G14,' NC-poeng skala'!$A$4:$C$69,3,),0)</f>
        <v>0</v>
      </c>
      <c r="I14" s="29"/>
      <c r="J14" s="54">
        <f>IFERROR(VLOOKUP(I14,' NC-poeng skala'!$A$4:$C$69,3,),0)</f>
        <v>0</v>
      </c>
      <c r="K14" s="53">
        <f t="shared" si="1"/>
        <v>0</v>
      </c>
      <c r="L14" s="23"/>
      <c r="M14" s="41">
        <f>IFERROR(VLOOKUP(K14,' NC-poeng skala'!$A$4:$C$69,3,),0)</f>
        <v>0</v>
      </c>
      <c r="N14" s="42"/>
      <c r="O14" s="41">
        <f>IFERROR(VLOOKUP(N14,' NC-poeng skala'!$A$4:$C$69,3,),0)</f>
        <v>0</v>
      </c>
      <c r="P14" s="29"/>
      <c r="Q14" s="54">
        <f>IFERROR(VLOOKUP(P14,' NC-poeng skala'!$A$4:$C$69,3,),0)</f>
        <v>0</v>
      </c>
      <c r="R14" s="78">
        <f t="shared" si="2"/>
        <v>0</v>
      </c>
      <c r="S14" s="61">
        <f t="shared" si="3"/>
        <v>8.5</v>
      </c>
      <c r="U14" s="50">
        <v>9</v>
      </c>
      <c r="V14" s="36" t="str">
        <f t="shared" si="4"/>
        <v/>
      </c>
      <c r="W14" s="36">
        <f t="shared" si="5"/>
        <v>50</v>
      </c>
      <c r="X14" s="43" t="str">
        <f t="shared" si="6"/>
        <v/>
      </c>
      <c r="Y14" s="43" t="str">
        <f t="shared" si="7"/>
        <v/>
      </c>
      <c r="Z14" s="44">
        <f t="shared" si="8"/>
        <v>1857</v>
      </c>
    </row>
    <row r="15" spans="1:26" s="28" customFormat="1" ht="23" customHeight="1" x14ac:dyDescent="0.5">
      <c r="A15" s="47"/>
      <c r="B15" s="52"/>
      <c r="C15" s="48"/>
      <c r="D15" s="53">
        <f t="shared" si="0"/>
        <v>0</v>
      </c>
      <c r="E15" s="23"/>
      <c r="F15" s="41">
        <f>IFERROR(VLOOKUP(D15,' NC-poeng skala'!$A$4:$C$69,3,),0)</f>
        <v>0</v>
      </c>
      <c r="G15" s="42"/>
      <c r="H15" s="41">
        <f>IFERROR(VLOOKUP(G15,' NC-poeng skala'!$A$4:$C$69,3,),0)</f>
        <v>0</v>
      </c>
      <c r="I15" s="29"/>
      <c r="J15" s="54">
        <f>IFERROR(VLOOKUP(I15,' NC-poeng skala'!$A$4:$C$69,3,),0)</f>
        <v>0</v>
      </c>
      <c r="K15" s="53">
        <f t="shared" si="1"/>
        <v>0</v>
      </c>
      <c r="L15" s="23"/>
      <c r="M15" s="41">
        <f>IFERROR(VLOOKUP(K15,' NC-poeng skala'!$A$4:$C$69,3,),0)</f>
        <v>0</v>
      </c>
      <c r="N15" s="42"/>
      <c r="O15" s="41">
        <f>IFERROR(VLOOKUP(N15,' NC-poeng skala'!$A$4:$C$69,3,),0)</f>
        <v>0</v>
      </c>
      <c r="P15" s="29"/>
      <c r="Q15" s="54">
        <f>IFERROR(VLOOKUP(P15,' NC-poeng skala'!$A$4:$C$69,3,),0)</f>
        <v>0</v>
      </c>
      <c r="R15" s="78">
        <f t="shared" si="2"/>
        <v>0</v>
      </c>
      <c r="S15" s="61">
        <f t="shared" si="3"/>
        <v>8.5</v>
      </c>
      <c r="U15" s="50">
        <v>10</v>
      </c>
      <c r="V15" s="36" t="str">
        <f t="shared" si="4"/>
        <v/>
      </c>
      <c r="W15" s="36">
        <f>IFERROR(_xlfn.XLOOKUP(V15,$A$6:$A$20,$R$6:$R$20,$A$6:$A$20,0),"")</f>
        <v>50</v>
      </c>
      <c r="X15" s="43" t="str">
        <f t="shared" si="6"/>
        <v/>
      </c>
      <c r="Y15" s="43" t="str">
        <f t="shared" si="7"/>
        <v/>
      </c>
      <c r="Z15" s="44">
        <f t="shared" si="8"/>
        <v>1857</v>
      </c>
    </row>
    <row r="16" spans="1:26" s="28" customFormat="1" ht="23" customHeight="1" x14ac:dyDescent="0.5">
      <c r="A16" s="47"/>
      <c r="B16" s="52"/>
      <c r="C16" s="48"/>
      <c r="D16" s="53">
        <f t="shared" si="0"/>
        <v>0</v>
      </c>
      <c r="E16" s="23"/>
      <c r="F16" s="41">
        <f>IFERROR(VLOOKUP(D16,' NC-poeng skala'!$A$4:$C$69,3,),0)</f>
        <v>0</v>
      </c>
      <c r="G16" s="42"/>
      <c r="H16" s="41">
        <f>IFERROR(VLOOKUP(G16,' NC-poeng skala'!$A$4:$C$69,3,),0)</f>
        <v>0</v>
      </c>
      <c r="I16" s="29"/>
      <c r="J16" s="54">
        <f>IFERROR(VLOOKUP(I16,' NC-poeng skala'!$A$4:$C$69,3,),0)</f>
        <v>0</v>
      </c>
      <c r="K16" s="53">
        <f t="shared" si="1"/>
        <v>0</v>
      </c>
      <c r="L16" s="23"/>
      <c r="M16" s="41">
        <f>IFERROR(VLOOKUP(K16,' NC-poeng skala'!$A$4:$C$69,3,),0)</f>
        <v>0</v>
      </c>
      <c r="N16" s="42"/>
      <c r="O16" s="41">
        <f>IFERROR(VLOOKUP(N16,' NC-poeng skala'!$A$4:$C$69,3,),0)</f>
        <v>0</v>
      </c>
      <c r="P16" s="29"/>
      <c r="Q16" s="54">
        <f>IFERROR(VLOOKUP(P16,' NC-poeng skala'!$A$4:$C$69,3,),0)</f>
        <v>0</v>
      </c>
      <c r="R16" s="78">
        <f t="shared" si="2"/>
        <v>0</v>
      </c>
      <c r="S16" s="61">
        <f t="shared" si="3"/>
        <v>8.5</v>
      </c>
      <c r="U16" s="50">
        <v>11</v>
      </c>
      <c r="V16" s="36" t="str">
        <f>IFERROR(_xlfn.XLOOKUP(U16,$S$6:$S$20,$A$6:$A$20,,0),"")</f>
        <v/>
      </c>
      <c r="W16" s="36">
        <f>IFERROR(_xlfn.XLOOKUP(V16,$A$6:$A$20,$R$6:$R$20,$A$6:$A$20,0),"")</f>
        <v>50</v>
      </c>
      <c r="X16" s="43" t="str">
        <f t="shared" si="6"/>
        <v/>
      </c>
      <c r="Y16" s="43" t="str">
        <f t="shared" si="7"/>
        <v/>
      </c>
      <c r="Z16" s="44">
        <f>$W$6-W16</f>
        <v>1857</v>
      </c>
    </row>
    <row r="17" spans="1:26" s="28" customFormat="1" ht="23" customHeight="1" x14ac:dyDescent="0.5">
      <c r="A17" s="63"/>
      <c r="B17" s="52"/>
      <c r="C17" s="64"/>
      <c r="D17" s="53">
        <f t="shared" si="0"/>
        <v>0</v>
      </c>
      <c r="E17" s="23"/>
      <c r="F17" s="41">
        <f>IFERROR(VLOOKUP(D17,' NC-poeng skala'!$A$4:$C$69,3,),0)</f>
        <v>0</v>
      </c>
      <c r="G17" s="42"/>
      <c r="H17" s="41">
        <f>IFERROR(VLOOKUP(G17,' NC-poeng skala'!$A$4:$C$69,3,),0)</f>
        <v>0</v>
      </c>
      <c r="I17" s="29"/>
      <c r="J17" s="54">
        <f>IFERROR(VLOOKUP(I17,' NC-poeng skala'!$A$4:$C$69,3,),0)</f>
        <v>0</v>
      </c>
      <c r="K17" s="53">
        <f t="shared" si="1"/>
        <v>0</v>
      </c>
      <c r="L17" s="23"/>
      <c r="M17" s="41">
        <f>IFERROR(VLOOKUP(K17,' NC-poeng skala'!$A$4:$C$69,3,),0)</f>
        <v>0</v>
      </c>
      <c r="N17" s="42"/>
      <c r="O17" s="41">
        <f>IFERROR(VLOOKUP(N17,' NC-poeng skala'!$A$4:$C$69,3,),0)</f>
        <v>0</v>
      </c>
      <c r="P17" s="29"/>
      <c r="Q17" s="54">
        <f>IFERROR(VLOOKUP(P17,' NC-poeng skala'!$A$4:$C$69,3,),0)</f>
        <v>0</v>
      </c>
      <c r="R17" s="78">
        <f t="shared" si="2"/>
        <v>0</v>
      </c>
      <c r="S17" s="61">
        <f t="shared" si="3"/>
        <v>8.5</v>
      </c>
      <c r="U17" s="50">
        <v>12</v>
      </c>
      <c r="V17" s="36" t="str">
        <f t="shared" si="4"/>
        <v/>
      </c>
      <c r="W17" s="36">
        <f t="shared" si="5"/>
        <v>50</v>
      </c>
      <c r="X17" s="43" t="str">
        <f t="shared" si="6"/>
        <v/>
      </c>
      <c r="Y17" s="43" t="str">
        <f t="shared" si="7"/>
        <v/>
      </c>
      <c r="Z17" s="44">
        <f t="shared" si="8"/>
        <v>1857</v>
      </c>
    </row>
    <row r="18" spans="1:26" s="28" customFormat="1" ht="23" customHeight="1" x14ac:dyDescent="0.5">
      <c r="A18" s="63"/>
      <c r="B18" s="52"/>
      <c r="C18" s="64"/>
      <c r="D18" s="53">
        <f t="shared" si="0"/>
        <v>0</v>
      </c>
      <c r="E18" s="23"/>
      <c r="F18" s="41">
        <f>IFERROR(VLOOKUP(D18,' NC-poeng skala'!$A$4:$C$69,3,),0)</f>
        <v>0</v>
      </c>
      <c r="G18" s="42"/>
      <c r="H18" s="41">
        <f>IFERROR(VLOOKUP(G18,' NC-poeng skala'!$A$4:$C$69,3,),0)</f>
        <v>0</v>
      </c>
      <c r="I18" s="29"/>
      <c r="J18" s="54">
        <f>IFERROR(VLOOKUP(I18,' NC-poeng skala'!$A$4:$C$69,3,),0)</f>
        <v>0</v>
      </c>
      <c r="K18" s="53">
        <f t="shared" si="1"/>
        <v>0</v>
      </c>
      <c r="L18" s="23"/>
      <c r="M18" s="41">
        <f>IFERROR(VLOOKUP(K18,' NC-poeng skala'!$A$4:$C$69,3,),0)</f>
        <v>0</v>
      </c>
      <c r="N18" s="42"/>
      <c r="O18" s="41">
        <f>IFERROR(VLOOKUP(N18,' NC-poeng skala'!$A$4:$C$69,3,),0)</f>
        <v>0</v>
      </c>
      <c r="P18" s="29"/>
      <c r="Q18" s="54">
        <f>IFERROR(VLOOKUP(P18,' NC-poeng skala'!$A$4:$C$69,3,),0)</f>
        <v>0</v>
      </c>
      <c r="R18" s="78">
        <f t="shared" si="2"/>
        <v>0</v>
      </c>
      <c r="S18" s="61">
        <f t="shared" si="3"/>
        <v>8.5</v>
      </c>
      <c r="U18" s="50">
        <v>13</v>
      </c>
      <c r="V18" s="36" t="str">
        <f>IFERROR(_xlfn.XLOOKUP(U18,$S$6:$S$20,$A$6:$A$20,,0),"")</f>
        <v/>
      </c>
      <c r="W18" s="36">
        <f t="shared" si="5"/>
        <v>50</v>
      </c>
      <c r="X18" s="43" t="str">
        <f t="shared" si="6"/>
        <v/>
      </c>
      <c r="Y18" s="43" t="str">
        <f t="shared" si="7"/>
        <v/>
      </c>
      <c r="Z18" s="44">
        <f t="shared" si="8"/>
        <v>1857</v>
      </c>
    </row>
    <row r="19" spans="1:26" s="28" customFormat="1" ht="23" customHeight="1" x14ac:dyDescent="0.5">
      <c r="A19" s="63"/>
      <c r="B19" s="52"/>
      <c r="C19" s="64"/>
      <c r="D19" s="53">
        <f t="shared" si="0"/>
        <v>0</v>
      </c>
      <c r="E19" s="23"/>
      <c r="F19" s="41">
        <f>IFERROR(VLOOKUP(D19,' NC-poeng skala'!$A$4:$C$69,3,),0)</f>
        <v>0</v>
      </c>
      <c r="G19" s="42"/>
      <c r="H19" s="41">
        <f>IFERROR(VLOOKUP(G19,' NC-poeng skala'!$A$4:$C$69,3,),0)</f>
        <v>0</v>
      </c>
      <c r="I19" s="29"/>
      <c r="J19" s="54">
        <f>IFERROR(VLOOKUP(I19,' NC-poeng skala'!$A$4:$C$69,3,),0)</f>
        <v>0</v>
      </c>
      <c r="K19" s="53">
        <f t="shared" si="1"/>
        <v>0</v>
      </c>
      <c r="L19" s="23"/>
      <c r="M19" s="41">
        <f>IFERROR(VLOOKUP(K19,' NC-poeng skala'!$A$4:$C$69,3,),0)</f>
        <v>0</v>
      </c>
      <c r="N19" s="42"/>
      <c r="O19" s="41">
        <f>IFERROR(VLOOKUP(N19,' NC-poeng skala'!$A$4:$C$69,3,),0)</f>
        <v>0</v>
      </c>
      <c r="P19" s="29"/>
      <c r="Q19" s="54">
        <f>IFERROR(VLOOKUP(P19,' NC-poeng skala'!$A$4:$C$69,3,),0)</f>
        <v>0</v>
      </c>
      <c r="R19" s="78">
        <f t="shared" si="2"/>
        <v>0</v>
      </c>
      <c r="S19" s="61">
        <f t="shared" si="3"/>
        <v>8.5</v>
      </c>
      <c r="U19" s="50">
        <v>14</v>
      </c>
      <c r="V19" s="36" t="str">
        <f t="shared" si="4"/>
        <v/>
      </c>
      <c r="W19" s="36">
        <f t="shared" si="5"/>
        <v>50</v>
      </c>
      <c r="X19" s="43" t="str">
        <f t="shared" si="6"/>
        <v/>
      </c>
      <c r="Y19" s="43" t="str">
        <f t="shared" si="7"/>
        <v/>
      </c>
      <c r="Z19" s="44">
        <f t="shared" si="8"/>
        <v>1857</v>
      </c>
    </row>
    <row r="20" spans="1:26" s="28" customFormat="1" ht="23" customHeight="1" thickBot="1" x14ac:dyDescent="0.55000000000000004">
      <c r="A20" s="65"/>
      <c r="B20" s="66"/>
      <c r="C20" s="67"/>
      <c r="D20" s="55">
        <f t="shared" si="0"/>
        <v>0</v>
      </c>
      <c r="E20" s="56"/>
      <c r="F20" s="57">
        <f>IFERROR(VLOOKUP(D20,' NC-poeng skala'!$A$4:$C$69,3,),0)</f>
        <v>0</v>
      </c>
      <c r="G20" s="58"/>
      <c r="H20" s="57">
        <f>IFERROR(VLOOKUP(G20,' NC-poeng skala'!$A$4:$C$69,3,),0)</f>
        <v>0</v>
      </c>
      <c r="I20" s="59"/>
      <c r="J20" s="60">
        <f>IFERROR(VLOOKUP(I20,' NC-poeng skala'!$A$4:$C$69,3,),0)</f>
        <v>0</v>
      </c>
      <c r="K20" s="55">
        <f t="shared" si="1"/>
        <v>0</v>
      </c>
      <c r="L20" s="56"/>
      <c r="M20" s="57">
        <f>IFERROR(VLOOKUP(K20,' NC-poeng skala'!$A$4:$C$69,3,),0)</f>
        <v>0</v>
      </c>
      <c r="N20" s="58"/>
      <c r="O20" s="57">
        <f>IFERROR(VLOOKUP(N20,' NC-poeng skala'!$A$4:$C$69,3,),0)</f>
        <v>0</v>
      </c>
      <c r="P20" s="59"/>
      <c r="Q20" s="60">
        <f>IFERROR(VLOOKUP(P20,' NC-poeng skala'!$A$4:$C$69,3,),0)</f>
        <v>0</v>
      </c>
      <c r="R20" s="79">
        <f t="shared" si="2"/>
        <v>0</v>
      </c>
      <c r="S20" s="62">
        <f t="shared" si="3"/>
        <v>8.5</v>
      </c>
      <c r="U20" s="50">
        <v>15</v>
      </c>
      <c r="V20" s="36" t="str">
        <f t="shared" si="4"/>
        <v/>
      </c>
      <c r="W20" s="36">
        <f t="shared" si="5"/>
        <v>50</v>
      </c>
      <c r="X20" s="43" t="str">
        <f t="shared" si="6"/>
        <v/>
      </c>
      <c r="Y20" s="43" t="str">
        <f t="shared" si="7"/>
        <v/>
      </c>
      <c r="Z20" s="44">
        <f t="shared" si="8"/>
        <v>1857</v>
      </c>
    </row>
    <row r="21" spans="1:26" s="28" customFormat="1" ht="23" customHeight="1" x14ac:dyDescent="0.5">
      <c r="A21" s="26"/>
      <c r="B21" s="39"/>
      <c r="C21" s="40"/>
      <c r="D21" s="26"/>
      <c r="E21" s="23"/>
      <c r="F21" s="23"/>
      <c r="G21" s="23"/>
      <c r="H21" s="23"/>
      <c r="I21" s="26"/>
      <c r="J21" s="23"/>
      <c r="K21" s="23"/>
      <c r="L21" s="23"/>
      <c r="M21" s="23"/>
      <c r="N21" s="23"/>
      <c r="O21" s="23"/>
      <c r="P21" s="23"/>
      <c r="Q21" s="23"/>
      <c r="R21" s="23"/>
      <c r="S21" s="23"/>
      <c r="U21" s="30"/>
      <c r="V21" s="20"/>
      <c r="W21" s="20"/>
    </row>
    <row r="22" spans="1:26" s="28" customFormat="1" ht="23" customHeight="1" x14ac:dyDescent="0.5">
      <c r="A22" s="26"/>
      <c r="B22" s="39"/>
      <c r="C22" s="40"/>
      <c r="D22" s="26"/>
      <c r="E22" s="23"/>
      <c r="F22" s="23"/>
      <c r="G22" s="23"/>
      <c r="H22" s="23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W22" s="20"/>
    </row>
    <row r="23" spans="1:26" s="28" customFormat="1" ht="23" customHeight="1" x14ac:dyDescent="0.5">
      <c r="A23" s="23"/>
      <c r="B23" s="45"/>
      <c r="C23" s="4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W23" s="20"/>
    </row>
    <row r="24" spans="1:26" s="28" customFormat="1" ht="23" customHeight="1" x14ac:dyDescent="0.5">
      <c r="A24" s="23"/>
      <c r="B24" s="45" t="s">
        <v>67</v>
      </c>
      <c r="C24" s="4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W24" s="20"/>
    </row>
    <row r="25" spans="1:26" s="28" customFormat="1" ht="23" customHeight="1" x14ac:dyDescent="0.55000000000000004">
      <c r="A25" s="23"/>
      <c r="B25" s="80"/>
      <c r="C25" s="8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W25" s="20"/>
    </row>
    <row r="26" spans="1:26" s="28" customFormat="1" ht="23" customHeight="1" x14ac:dyDescent="0.5">
      <c r="A26" s="23"/>
      <c r="B26" s="85"/>
      <c r="C26" s="8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W26" s="20"/>
    </row>
    <row r="27" spans="1:26" s="28" customFormat="1" ht="23" customHeight="1" x14ac:dyDescent="0.5">
      <c r="A27" s="23"/>
      <c r="B27" s="85"/>
      <c r="C27" s="8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W27" s="20"/>
    </row>
    <row r="28" spans="1:26" s="28" customFormat="1" ht="23" customHeight="1" x14ac:dyDescent="0.5">
      <c r="A28" s="20"/>
      <c r="B28" s="85"/>
      <c r="C28" s="8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W28" s="20"/>
    </row>
    <row r="29" spans="1:26" s="28" customFormat="1" ht="23" customHeight="1" x14ac:dyDescent="0.55000000000000004">
      <c r="A29" s="20"/>
      <c r="B29" s="80"/>
      <c r="C2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W29" s="20"/>
    </row>
    <row r="30" spans="1:26" s="46" customFormat="1" ht="23" customHeight="1" x14ac:dyDescent="0.5">
      <c r="A30" s="23"/>
      <c r="B30" s="81"/>
      <c r="C3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W30" s="23"/>
    </row>
    <row r="31" spans="1:26" s="46" customFormat="1" ht="23" customHeight="1" x14ac:dyDescent="0.55000000000000004">
      <c r="A31" s="26"/>
      <c r="B31" s="80"/>
      <c r="C31"/>
      <c r="D31" s="40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W31" s="23"/>
    </row>
    <row r="32" spans="1:26" s="46" customFormat="1" ht="23" customHeight="1" x14ac:dyDescent="0.5">
      <c r="A32" s="26"/>
      <c r="B32" s="81"/>
      <c r="C32"/>
      <c r="D32" s="4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W32" s="23"/>
    </row>
    <row r="33" spans="1:23" s="46" customFormat="1" ht="23" customHeight="1" x14ac:dyDescent="0.5">
      <c r="A33" s="26"/>
      <c r="B33" s="81"/>
      <c r="C33"/>
      <c r="D33" s="40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W33" s="23"/>
    </row>
    <row r="34" spans="1:23" s="46" customFormat="1" ht="23" customHeight="1" x14ac:dyDescent="0.5">
      <c r="A34" s="26"/>
      <c r="B34"/>
      <c r="C34" s="81"/>
      <c r="D34" s="4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W34" s="23"/>
    </row>
    <row r="35" spans="1:23" s="46" customFormat="1" ht="23" customHeight="1" x14ac:dyDescent="0.5">
      <c r="A35" s="26"/>
      <c r="B35"/>
      <c r="C35"/>
      <c r="D35" s="4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W35" s="23"/>
    </row>
    <row r="36" spans="1:23" s="24" customFormat="1" x14ac:dyDescent="0.5">
      <c r="A36" s="27"/>
      <c r="B36" s="25"/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3"/>
      <c r="S36" s="23"/>
      <c r="W36" s="21"/>
    </row>
    <row r="37" spans="1:23" s="24" customFormat="1" x14ac:dyDescent="0.5">
      <c r="A37" s="27"/>
      <c r="B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3"/>
      <c r="S37" s="23"/>
      <c r="W37" s="21"/>
    </row>
    <row r="38" spans="1:23" s="24" customFormat="1" x14ac:dyDescent="0.5">
      <c r="A38" s="27"/>
      <c r="B38" s="25"/>
      <c r="D38" s="2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3"/>
      <c r="S38" s="23"/>
      <c r="W38" s="21"/>
    </row>
    <row r="39" spans="1:23" s="24" customFormat="1" x14ac:dyDescent="0.5">
      <c r="A39" s="21"/>
      <c r="B39" s="22"/>
      <c r="C39" s="22"/>
      <c r="D39" s="2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3"/>
      <c r="S39" s="23"/>
      <c r="W39" s="21"/>
    </row>
    <row r="40" spans="1:23" s="24" customFormat="1" x14ac:dyDescent="0.5">
      <c r="A40" s="21"/>
      <c r="B40" s="22"/>
      <c r="C40" s="22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3"/>
      <c r="S40" s="23"/>
      <c r="W40" s="21"/>
    </row>
    <row r="41" spans="1:23" s="24" customFormat="1" x14ac:dyDescent="0.5">
      <c r="A41" s="21"/>
      <c r="B41" s="22"/>
      <c r="C41" s="22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3"/>
      <c r="S41" s="23"/>
      <c r="W41" s="21"/>
    </row>
  </sheetData>
  <mergeCells count="13">
    <mergeCell ref="D2:J2"/>
    <mergeCell ref="K2:Q2"/>
    <mergeCell ref="D3:F3"/>
    <mergeCell ref="G3:J3"/>
    <mergeCell ref="K3:M3"/>
    <mergeCell ref="N3:Q3"/>
    <mergeCell ref="R3:S4"/>
    <mergeCell ref="D4:F4"/>
    <mergeCell ref="G4:H4"/>
    <mergeCell ref="I4:J4"/>
    <mergeCell ref="K4:M4"/>
    <mergeCell ref="N4:O4"/>
    <mergeCell ref="P4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0D30-8055-7D44-A8A6-8040875DD09E}">
  <dimension ref="A1:AG42"/>
  <sheetViews>
    <sheetView showGridLines="0" zoomScale="80" zoomScaleNormal="80" workbookViewId="0">
      <pane xSplit="3" topLeftCell="D1" activePane="topRight" state="frozen"/>
      <selection pane="topRight" activeCell="A11" sqref="A11"/>
    </sheetView>
  </sheetViews>
  <sheetFormatPr baseColWidth="10" defaultColWidth="11.46875" defaultRowHeight="14.35" x14ac:dyDescent="0.5"/>
  <cols>
    <col min="1" max="1" width="11.46875" style="1"/>
    <col min="2" max="2" width="27.3515625" style="19" customWidth="1"/>
    <col min="3" max="3" width="27.17578125" style="19" customWidth="1"/>
    <col min="4" max="4" width="8.64453125" style="20" customWidth="1"/>
    <col min="5" max="6" width="13.17578125" style="1" bestFit="1" customWidth="1"/>
    <col min="7" max="7" width="13.17578125" style="1" customWidth="1"/>
    <col min="8" max="8" width="13.17578125" style="1" bestFit="1" customWidth="1"/>
    <col min="9" max="9" width="13.17578125" style="1" customWidth="1"/>
    <col min="10" max="10" width="13.17578125" style="1" bestFit="1" customWidth="1"/>
    <col min="11" max="17" width="13.17578125" style="1" customWidth="1"/>
    <col min="18" max="18" width="14.46875" style="20" customWidth="1"/>
    <col min="19" max="19" width="11.46875" style="20"/>
    <col min="23" max="23" width="8.46875" style="1" customWidth="1"/>
    <col min="24" max="24" width="24.3515625" customWidth="1"/>
    <col min="25" max="25" width="15.8203125" bestFit="1" customWidth="1"/>
    <col min="31" max="31" width="22" bestFit="1" customWidth="1"/>
    <col min="32" max="32" width="16.46875" bestFit="1" customWidth="1"/>
  </cols>
  <sheetData>
    <row r="1" spans="1:33" ht="14.7" thickBot="1" x14ac:dyDescent="0.55000000000000004"/>
    <row r="2" spans="1:33" s="28" customFormat="1" ht="22" customHeight="1" thickBot="1" x14ac:dyDescent="0.55000000000000004">
      <c r="A2" s="33" t="s">
        <v>33</v>
      </c>
      <c r="B2" s="49"/>
      <c r="C2" s="49"/>
      <c r="D2" s="101" t="s">
        <v>30</v>
      </c>
      <c r="E2" s="102"/>
      <c r="F2" s="102"/>
      <c r="G2" s="102"/>
      <c r="H2" s="102"/>
      <c r="I2" s="102"/>
      <c r="J2" s="103"/>
      <c r="K2" s="104" t="s">
        <v>31</v>
      </c>
      <c r="L2" s="105"/>
      <c r="M2" s="105"/>
      <c r="N2" s="105"/>
      <c r="O2" s="105"/>
      <c r="P2" s="105"/>
      <c r="Q2" s="106"/>
      <c r="R2" s="20"/>
      <c r="S2" s="20"/>
      <c r="W2" s="20"/>
    </row>
    <row r="3" spans="1:33" ht="15" customHeight="1" x14ac:dyDescent="0.6">
      <c r="A3" s="88" t="s">
        <v>32</v>
      </c>
      <c r="B3" s="22"/>
      <c r="C3" s="22"/>
      <c r="D3" s="107" t="s">
        <v>4</v>
      </c>
      <c r="E3" s="108"/>
      <c r="F3" s="109"/>
      <c r="G3" s="110" t="s">
        <v>5</v>
      </c>
      <c r="H3" s="108"/>
      <c r="I3" s="108"/>
      <c r="J3" s="111"/>
      <c r="K3" s="107" t="s">
        <v>4</v>
      </c>
      <c r="L3" s="108"/>
      <c r="M3" s="109"/>
      <c r="N3" s="110" t="s">
        <v>5</v>
      </c>
      <c r="O3" s="108"/>
      <c r="P3" s="108"/>
      <c r="Q3" s="111"/>
      <c r="R3" s="90" t="s">
        <v>7</v>
      </c>
      <c r="S3" s="91"/>
      <c r="U3" s="34" t="s">
        <v>74</v>
      </c>
      <c r="AB3" s="34" t="s">
        <v>75</v>
      </c>
      <c r="AD3" s="1"/>
    </row>
    <row r="4" spans="1:33" ht="16.25" customHeight="1" thickBot="1" x14ac:dyDescent="0.55000000000000004">
      <c r="A4" s="21"/>
      <c r="B4" s="22"/>
      <c r="C4" s="22"/>
      <c r="D4" s="94" t="s">
        <v>10</v>
      </c>
      <c r="E4" s="95"/>
      <c r="F4" s="96"/>
      <c r="G4" s="97" t="s">
        <v>13</v>
      </c>
      <c r="H4" s="98"/>
      <c r="I4" s="99" t="s">
        <v>11</v>
      </c>
      <c r="J4" s="100"/>
      <c r="K4" s="94" t="s">
        <v>10</v>
      </c>
      <c r="L4" s="95"/>
      <c r="M4" s="96"/>
      <c r="N4" s="97" t="s">
        <v>13</v>
      </c>
      <c r="O4" s="98"/>
      <c r="P4" s="99" t="s">
        <v>11</v>
      </c>
      <c r="Q4" s="100"/>
      <c r="R4" s="92"/>
      <c r="S4" s="93"/>
      <c r="AD4" s="1"/>
    </row>
    <row r="5" spans="1:33" s="28" customFormat="1" ht="29" customHeight="1" x14ac:dyDescent="0.5">
      <c r="A5" s="68" t="s">
        <v>21</v>
      </c>
      <c r="B5" s="69" t="s">
        <v>22</v>
      </c>
      <c r="C5" s="70" t="s">
        <v>2</v>
      </c>
      <c r="D5" s="71" t="s">
        <v>20</v>
      </c>
      <c r="E5" s="72" t="s">
        <v>9</v>
      </c>
      <c r="F5" s="73" t="s">
        <v>12</v>
      </c>
      <c r="G5" s="74" t="s">
        <v>20</v>
      </c>
      <c r="H5" s="73" t="s">
        <v>3</v>
      </c>
      <c r="I5" s="74" t="s">
        <v>20</v>
      </c>
      <c r="J5" s="75" t="s">
        <v>6</v>
      </c>
      <c r="K5" s="71" t="s">
        <v>20</v>
      </c>
      <c r="L5" s="72" t="s">
        <v>9</v>
      </c>
      <c r="M5" s="73" t="s">
        <v>12</v>
      </c>
      <c r="N5" s="74" t="s">
        <v>20</v>
      </c>
      <c r="O5" s="73" t="s">
        <v>3</v>
      </c>
      <c r="P5" s="74" t="s">
        <v>20</v>
      </c>
      <c r="Q5" s="75" t="s">
        <v>6</v>
      </c>
      <c r="R5" s="77" t="s">
        <v>25</v>
      </c>
      <c r="S5" s="76" t="s">
        <v>20</v>
      </c>
      <c r="U5" s="31" t="s">
        <v>20</v>
      </c>
      <c r="V5" s="31" t="s">
        <v>26</v>
      </c>
      <c r="W5" s="31" t="s">
        <v>25</v>
      </c>
      <c r="X5" s="32" t="s">
        <v>1</v>
      </c>
      <c r="Y5" s="32" t="s">
        <v>2</v>
      </c>
      <c r="Z5" s="32" t="s">
        <v>27</v>
      </c>
      <c r="AB5" s="31" t="s">
        <v>20</v>
      </c>
      <c r="AC5" s="31" t="s">
        <v>26</v>
      </c>
      <c r="AD5" s="31" t="s">
        <v>25</v>
      </c>
      <c r="AE5" s="32" t="s">
        <v>1</v>
      </c>
      <c r="AF5" s="32" t="s">
        <v>2</v>
      </c>
      <c r="AG5" s="32" t="s">
        <v>27</v>
      </c>
    </row>
    <row r="6" spans="1:33" s="28" customFormat="1" ht="23" customHeight="1" x14ac:dyDescent="0.5">
      <c r="A6" s="63">
        <v>14</v>
      </c>
      <c r="B6" s="40" t="s">
        <v>51</v>
      </c>
      <c r="C6" s="64" t="s">
        <v>14</v>
      </c>
      <c r="D6" s="53">
        <f>IFERROR(_xlfn.RANK.AVG(E6,$E$6:$E$23),0)</f>
        <v>7</v>
      </c>
      <c r="E6" s="23">
        <v>80</v>
      </c>
      <c r="F6" s="41">
        <f>IFERROR(VLOOKUP(D6,' NC-poeng skala'!$A$4:$C$69,3,),0)</f>
        <v>270</v>
      </c>
      <c r="G6" s="42">
        <v>4</v>
      </c>
      <c r="H6" s="41">
        <f>IFERROR(VLOOKUP(G6,' NC-poeng skala'!$A$4:$C$69,3,),0)</f>
        <v>360</v>
      </c>
      <c r="I6" s="29">
        <v>5</v>
      </c>
      <c r="J6" s="54">
        <f>IFERROR(VLOOKUP(I6,' NC-poeng skala'!$A$4:$C$69,3,),0)</f>
        <v>330</v>
      </c>
      <c r="K6" s="53">
        <f>IFERROR(_xlfn.RANK.AVG(L6,$L$6:$L$23),0)</f>
        <v>0</v>
      </c>
      <c r="L6" s="23"/>
      <c r="M6" s="41">
        <f>IFERROR(VLOOKUP(K6,' NC-poeng skala'!$A$4:$C$69,3,),0)</f>
        <v>0</v>
      </c>
      <c r="N6" s="42"/>
      <c r="O6" s="41">
        <f>IFERROR(VLOOKUP(N6,' NC-poeng skala'!$A$4:$C$69,3,),0)</f>
        <v>0</v>
      </c>
      <c r="P6" s="29"/>
      <c r="Q6" s="54">
        <f>IFERROR(VLOOKUP(P6,' NC-poeng skala'!$A$4:$C$69,3,),0)</f>
        <v>0</v>
      </c>
      <c r="R6" s="78">
        <f>E6+F6+H6+J6+L6+M6+O6+Q6</f>
        <v>1040</v>
      </c>
      <c r="S6" s="61">
        <f>_xlfn.RANK.AVG(R6,$R$6:$R$21,0)</f>
        <v>8</v>
      </c>
      <c r="U6" s="35">
        <v>1</v>
      </c>
      <c r="V6" s="36">
        <f>IFERROR(_xlfn.XLOOKUP(U6,$S$6:$S$21,$A$6:$A$21,,0),"")</f>
        <v>61</v>
      </c>
      <c r="W6" s="36">
        <f>IFERROR(_xlfn.XLOOKUP(V6,$A$6:$A$21,$R$6:$R$21,$A$6:$A$21,0),"")</f>
        <v>2902</v>
      </c>
      <c r="X6" s="43" t="str">
        <f>IFERROR(_xlfn.XLOOKUP(V6,$A$6:$A$21,$B$6:$B$21,,),"")</f>
        <v>Sebastian KARTFJORD</v>
      </c>
      <c r="Y6" s="43" t="str">
        <f>IFERROR(_xlfn.XLOOKUP(V6,$A$6:$A$21,$C$6:$C$21,,0),"")</f>
        <v>Rennesøy</v>
      </c>
      <c r="Z6" s="44">
        <v>0</v>
      </c>
      <c r="AB6" s="35">
        <v>1</v>
      </c>
      <c r="AC6" s="36">
        <v>61</v>
      </c>
      <c r="AD6" s="36">
        <v>2902</v>
      </c>
      <c r="AE6" s="43" t="s">
        <v>60</v>
      </c>
      <c r="AF6" s="43" t="s">
        <v>23</v>
      </c>
      <c r="AG6" s="44">
        <v>0</v>
      </c>
    </row>
    <row r="7" spans="1:33" s="28" customFormat="1" ht="23" customHeight="1" x14ac:dyDescent="0.5">
      <c r="A7" s="63">
        <v>66</v>
      </c>
      <c r="B7" s="51" t="s">
        <v>52</v>
      </c>
      <c r="C7" s="64" t="s">
        <v>15</v>
      </c>
      <c r="D7" s="53">
        <v>4</v>
      </c>
      <c r="E7" s="23">
        <v>104</v>
      </c>
      <c r="F7" s="41">
        <f>IFERROR(VLOOKUP(D7,' NC-poeng skala'!$A$4:$C$69,3,),0)</f>
        <v>360</v>
      </c>
      <c r="G7" s="42">
        <v>2</v>
      </c>
      <c r="H7" s="41">
        <f>IFERROR(VLOOKUP(G7,' NC-poeng skala'!$A$4:$C$69,3,),0)</f>
        <v>480</v>
      </c>
      <c r="I7" s="29">
        <v>1</v>
      </c>
      <c r="J7" s="54">
        <f>IFERROR(VLOOKUP(I7,' NC-poeng skala'!$A$4:$C$69,3,),0)</f>
        <v>600</v>
      </c>
      <c r="K7" s="53">
        <f>IFERROR(_xlfn.RANK.AVG(L7,$L$6:$L$23),0)</f>
        <v>4</v>
      </c>
      <c r="L7" s="23">
        <v>121</v>
      </c>
      <c r="M7" s="41">
        <f>IFERROR(VLOOKUP(K7,' NC-poeng skala'!$A$4:$C$69,3,),0)</f>
        <v>360</v>
      </c>
      <c r="N7" s="42">
        <v>4</v>
      </c>
      <c r="O7" s="41">
        <f>IFERROR(VLOOKUP(N7,' NC-poeng skala'!$A$4:$C$69,3,),0)</f>
        <v>360</v>
      </c>
      <c r="P7" s="29">
        <v>5</v>
      </c>
      <c r="Q7" s="54">
        <f>IFERROR(VLOOKUP(P7,' NC-poeng skala'!$A$4:$C$69,3,),0)</f>
        <v>330</v>
      </c>
      <c r="R7" s="78">
        <f t="shared" ref="R7:R21" si="0">E7+F7+H7+J7+L7+M7+O7+Q7</f>
        <v>2715</v>
      </c>
      <c r="S7" s="61">
        <f t="shared" ref="S7:S21" si="1">_xlfn.RANK.AVG(R7,$R$6:$R$21,0)</f>
        <v>2</v>
      </c>
      <c r="U7" s="37">
        <v>2</v>
      </c>
      <c r="V7" s="36">
        <f t="shared" ref="V7:V21" si="2">IFERROR(_xlfn.XLOOKUP(U7,$S$6:$S$21,$A$6:$A$21,,0),"")</f>
        <v>66</v>
      </c>
      <c r="W7" s="36">
        <f t="shared" ref="W7:W21" si="3">IFERROR(_xlfn.XLOOKUP(V7,$A$6:$A$21,$R$6:$R$21,$A$6:$A$21,0),"")</f>
        <v>2715</v>
      </c>
      <c r="X7" s="43" t="str">
        <f t="shared" ref="X7:X21" si="4">IFERROR(_xlfn.XLOOKUP(V7,$A$6:$A$21,$B$6:$B$21,,),"")</f>
        <v>Fredrik Nordahl FLØISVIK</v>
      </c>
      <c r="Y7" s="43" t="str">
        <f t="shared" ref="Y7:Y21" si="5">IFERROR(_xlfn.XLOOKUP(V7,$A$6:$A$21,$C$6:$C$21,,0),"")</f>
        <v>Sandnes Sykleklubb</v>
      </c>
      <c r="Z7" s="44">
        <f>$W$6-W7</f>
        <v>187</v>
      </c>
      <c r="AB7" s="37">
        <v>2</v>
      </c>
      <c r="AC7" s="36">
        <v>66</v>
      </c>
      <c r="AD7" s="36">
        <v>2715</v>
      </c>
      <c r="AE7" s="43" t="s">
        <v>52</v>
      </c>
      <c r="AF7" s="43" t="s">
        <v>15</v>
      </c>
      <c r="AG7" s="44">
        <f>$AD$6-AD7</f>
        <v>187</v>
      </c>
    </row>
    <row r="8" spans="1:33" s="28" customFormat="1" ht="23" customHeight="1" x14ac:dyDescent="0.5">
      <c r="A8" s="63">
        <v>16</v>
      </c>
      <c r="B8" s="40" t="s">
        <v>53</v>
      </c>
      <c r="C8" s="64" t="s">
        <v>15</v>
      </c>
      <c r="D8" s="53">
        <f t="shared" ref="D8:D12" si="6">IFERROR(_xlfn.RANK.AVG(E8,$E$6:$E$23),0)</f>
        <v>3</v>
      </c>
      <c r="E8" s="23">
        <v>137</v>
      </c>
      <c r="F8" s="41">
        <f>IFERROR(VLOOKUP(D8,' NC-poeng skala'!$A$4:$C$69,3,),0)</f>
        <v>420</v>
      </c>
      <c r="G8" s="42">
        <v>3</v>
      </c>
      <c r="H8" s="41">
        <f>IFERROR(VLOOKUP(G8,' NC-poeng skala'!$A$4:$C$69,3,),0)</f>
        <v>420</v>
      </c>
      <c r="I8" s="29">
        <v>4</v>
      </c>
      <c r="J8" s="54">
        <f>IFERROR(VLOOKUP(I8,' NC-poeng skala'!$A$4:$C$69,3,),0)</f>
        <v>360</v>
      </c>
      <c r="K8" s="53">
        <f t="shared" ref="K8:K21" si="7">IFERROR(_xlfn.RANK.AVG(L8,$L$6:$L$23),0)</f>
        <v>0</v>
      </c>
      <c r="L8" s="23"/>
      <c r="M8" s="41">
        <f>IFERROR(VLOOKUP(K8,' NC-poeng skala'!$A$4:$C$69,3,),0)</f>
        <v>0</v>
      </c>
      <c r="N8" s="42"/>
      <c r="O8" s="41">
        <f>IFERROR(VLOOKUP(N8,' NC-poeng skala'!$A$4:$C$69,3,),0)</f>
        <v>0</v>
      </c>
      <c r="P8" s="29"/>
      <c r="Q8" s="54">
        <f>IFERROR(VLOOKUP(P8,' NC-poeng skala'!$A$4:$C$69,3,),0)</f>
        <v>0</v>
      </c>
      <c r="R8" s="78">
        <f t="shared" si="0"/>
        <v>1337</v>
      </c>
      <c r="S8" s="61">
        <f t="shared" si="1"/>
        <v>5</v>
      </c>
      <c r="U8" s="38">
        <v>3</v>
      </c>
      <c r="V8" s="36">
        <f t="shared" si="2"/>
        <v>60</v>
      </c>
      <c r="W8" s="36">
        <f t="shared" si="3"/>
        <v>1703</v>
      </c>
      <c r="X8" s="43" t="str">
        <f t="shared" si="4"/>
        <v>Axel KäLLBERG</v>
      </c>
      <c r="Y8" s="43" t="str">
        <f t="shared" si="5"/>
        <v>(FIN) TWD-Länken</v>
      </c>
      <c r="Z8" s="44">
        <f>$W$6-W8</f>
        <v>1199</v>
      </c>
      <c r="AB8" s="38">
        <v>3</v>
      </c>
      <c r="AC8" s="36">
        <v>16</v>
      </c>
      <c r="AD8" s="36">
        <v>1337</v>
      </c>
      <c r="AE8" s="43" t="s">
        <v>53</v>
      </c>
      <c r="AF8" s="43" t="s">
        <v>15</v>
      </c>
      <c r="AG8" s="44">
        <f t="shared" ref="AG8:AG17" si="8">$AD$6-AD8</f>
        <v>1565</v>
      </c>
    </row>
    <row r="9" spans="1:33" s="28" customFormat="1" ht="23" customHeight="1" x14ac:dyDescent="0.5">
      <c r="A9" s="63">
        <v>17</v>
      </c>
      <c r="B9" s="40" t="s">
        <v>54</v>
      </c>
      <c r="C9" s="64" t="s">
        <v>16</v>
      </c>
      <c r="D9" s="53">
        <f t="shared" si="6"/>
        <v>6</v>
      </c>
      <c r="E9" s="23">
        <v>101</v>
      </c>
      <c r="F9" s="41">
        <f>IFERROR(VLOOKUP(D9,' NC-poeng skala'!$A$4:$C$69,3,),0)</f>
        <v>300</v>
      </c>
      <c r="G9" s="42">
        <v>6</v>
      </c>
      <c r="H9" s="41">
        <f>IFERROR(VLOOKUP(G9,' NC-poeng skala'!$A$4:$C$69,3,),0)</f>
        <v>300</v>
      </c>
      <c r="I9" s="29">
        <v>8</v>
      </c>
      <c r="J9" s="54">
        <f>IFERROR(VLOOKUP(I9,' NC-poeng skala'!$A$4:$C$69,3,),0)</f>
        <v>240</v>
      </c>
      <c r="K9" s="53">
        <f t="shared" si="7"/>
        <v>0</v>
      </c>
      <c r="L9" s="23"/>
      <c r="M9" s="41">
        <f>IFERROR(VLOOKUP(K9,' NC-poeng skala'!$A$4:$C$69,3,),0)</f>
        <v>0</v>
      </c>
      <c r="N9" s="42"/>
      <c r="O9" s="41">
        <f>IFERROR(VLOOKUP(N9,' NC-poeng skala'!$A$4:$C$69,3,),0)</f>
        <v>0</v>
      </c>
      <c r="P9" s="29"/>
      <c r="Q9" s="54">
        <f>IFERROR(VLOOKUP(P9,' NC-poeng skala'!$A$4:$C$69,3,),0)</f>
        <v>0</v>
      </c>
      <c r="R9" s="78">
        <f t="shared" si="0"/>
        <v>941</v>
      </c>
      <c r="S9" s="61">
        <f t="shared" si="1"/>
        <v>9</v>
      </c>
      <c r="U9" s="50">
        <v>4</v>
      </c>
      <c r="V9" s="36">
        <f t="shared" si="2"/>
        <v>63</v>
      </c>
      <c r="W9" s="36">
        <f t="shared" si="3"/>
        <v>1385</v>
      </c>
      <c r="X9" s="43" t="str">
        <f t="shared" si="4"/>
        <v>Jonas MÅNSSON</v>
      </c>
      <c r="Y9" s="43" t="str">
        <f t="shared" si="5"/>
        <v>(SWE)</v>
      </c>
      <c r="Z9" s="44">
        <f>$W$6-W9</f>
        <v>1517</v>
      </c>
      <c r="AB9" s="50">
        <v>4</v>
      </c>
      <c r="AC9" s="36">
        <v>62</v>
      </c>
      <c r="AD9" s="36">
        <v>1128</v>
      </c>
      <c r="AE9" s="43" t="s">
        <v>62</v>
      </c>
      <c r="AF9" s="43" t="s">
        <v>15</v>
      </c>
      <c r="AG9" s="44">
        <f t="shared" si="8"/>
        <v>1774</v>
      </c>
    </row>
    <row r="10" spans="1:33" s="28" customFormat="1" ht="23" customHeight="1" x14ac:dyDescent="0.5">
      <c r="A10" s="63">
        <v>18</v>
      </c>
      <c r="B10" s="40" t="s">
        <v>55</v>
      </c>
      <c r="C10" s="64" t="s">
        <v>15</v>
      </c>
      <c r="D10" s="53">
        <f t="shared" si="6"/>
        <v>8</v>
      </c>
      <c r="E10" s="23">
        <v>39</v>
      </c>
      <c r="F10" s="41">
        <f>IFERROR(VLOOKUP(D10,' NC-poeng skala'!$A$4:$C$69,3,),0)</f>
        <v>240</v>
      </c>
      <c r="G10" s="42">
        <v>7</v>
      </c>
      <c r="H10" s="41">
        <f>IFERROR(VLOOKUP(G10,' NC-poeng skala'!$A$4:$C$69,3,),0)</f>
        <v>270</v>
      </c>
      <c r="I10" s="29">
        <v>7</v>
      </c>
      <c r="J10" s="54">
        <f>IFERROR(VLOOKUP(I10,' NC-poeng skala'!$A$4:$C$69,3,),0)</f>
        <v>270</v>
      </c>
      <c r="K10" s="53">
        <f t="shared" si="7"/>
        <v>0</v>
      </c>
      <c r="L10" s="23"/>
      <c r="M10" s="41">
        <f>IFERROR(VLOOKUP(K10,' NC-poeng skala'!$A$4:$C$69,3,),0)</f>
        <v>0</v>
      </c>
      <c r="N10" s="42"/>
      <c r="O10" s="41">
        <f>IFERROR(VLOOKUP(N10,' NC-poeng skala'!$A$4:$C$69,3,),0)</f>
        <v>0</v>
      </c>
      <c r="P10" s="29"/>
      <c r="Q10" s="54">
        <f>IFERROR(VLOOKUP(P10,' NC-poeng skala'!$A$4:$C$69,3,),0)</f>
        <v>0</v>
      </c>
      <c r="R10" s="78">
        <f t="shared" si="0"/>
        <v>819</v>
      </c>
      <c r="S10" s="61">
        <f t="shared" si="1"/>
        <v>10</v>
      </c>
      <c r="U10" s="50">
        <v>5</v>
      </c>
      <c r="V10" s="36">
        <f t="shared" si="2"/>
        <v>16</v>
      </c>
      <c r="W10" s="36">
        <f t="shared" si="3"/>
        <v>1337</v>
      </c>
      <c r="X10" s="43" t="str">
        <f t="shared" si="4"/>
        <v>Kristoffer FORUS</v>
      </c>
      <c r="Y10" s="43" t="str">
        <f t="shared" si="5"/>
        <v>Sandnes Sykleklubb</v>
      </c>
      <c r="Z10" s="44">
        <f>$W$6-W10</f>
        <v>1565</v>
      </c>
      <c r="AB10" s="50">
        <v>5</v>
      </c>
      <c r="AC10" s="36">
        <v>21</v>
      </c>
      <c r="AD10" s="36">
        <v>1064</v>
      </c>
      <c r="AE10" s="43" t="s">
        <v>58</v>
      </c>
      <c r="AF10" s="43" t="s">
        <v>18</v>
      </c>
      <c r="AG10" s="44">
        <f t="shared" si="8"/>
        <v>1838</v>
      </c>
    </row>
    <row r="11" spans="1:33" s="28" customFormat="1" ht="23" customHeight="1" x14ac:dyDescent="0.5">
      <c r="A11" s="63">
        <v>19</v>
      </c>
      <c r="B11" s="40" t="s">
        <v>56</v>
      </c>
      <c r="C11" s="64" t="s">
        <v>17</v>
      </c>
      <c r="D11" s="53">
        <f t="shared" si="6"/>
        <v>1</v>
      </c>
      <c r="E11" s="23">
        <v>167</v>
      </c>
      <c r="F11" s="41">
        <f>IFERROR(VLOOKUP(D11,' NC-poeng skala'!$A$4:$C$69,3,),0)</f>
        <v>600</v>
      </c>
      <c r="G11" s="42"/>
      <c r="H11" s="41">
        <f>IFERROR(VLOOKUP(G11,' NC-poeng skala'!$A$4:$C$69,3,),0)</f>
        <v>0</v>
      </c>
      <c r="I11" s="29"/>
      <c r="J11" s="54">
        <f>IFERROR(VLOOKUP(I11,' NC-poeng skala'!$A$4:$C$69,3,),0)</f>
        <v>0</v>
      </c>
      <c r="K11" s="53">
        <f t="shared" si="7"/>
        <v>0</v>
      </c>
      <c r="L11" s="23"/>
      <c r="M11" s="41">
        <f>IFERROR(VLOOKUP(K11,' NC-poeng skala'!$A$4:$C$69,3,),0)</f>
        <v>0</v>
      </c>
      <c r="N11" s="42"/>
      <c r="O11" s="41">
        <f>IFERROR(VLOOKUP(N11,' NC-poeng skala'!$A$4:$C$69,3,),0)</f>
        <v>0</v>
      </c>
      <c r="P11" s="29"/>
      <c r="Q11" s="54">
        <f>IFERROR(VLOOKUP(P11,' NC-poeng skala'!$A$4:$C$69,3,),0)</f>
        <v>0</v>
      </c>
      <c r="R11" s="78">
        <f t="shared" si="0"/>
        <v>767</v>
      </c>
      <c r="S11" s="61">
        <f t="shared" si="1"/>
        <v>11</v>
      </c>
      <c r="U11" s="50">
        <v>6</v>
      </c>
      <c r="V11" s="36">
        <f t="shared" si="2"/>
        <v>62</v>
      </c>
      <c r="W11" s="36">
        <f t="shared" si="3"/>
        <v>1128</v>
      </c>
      <c r="X11" s="43" t="str">
        <f t="shared" si="4"/>
        <v>Morten FORUS</v>
      </c>
      <c r="Y11" s="43" t="str">
        <f t="shared" si="5"/>
        <v>Sandnes Sykleklubb</v>
      </c>
      <c r="Z11" s="44">
        <f>$W$6-W11</f>
        <v>1774</v>
      </c>
      <c r="AB11" s="50">
        <v>6</v>
      </c>
      <c r="AC11" s="36">
        <v>14</v>
      </c>
      <c r="AD11" s="36">
        <v>1040</v>
      </c>
      <c r="AE11" s="43" t="s">
        <v>51</v>
      </c>
      <c r="AF11" s="43" t="s">
        <v>14</v>
      </c>
      <c r="AG11" s="44">
        <f t="shared" si="8"/>
        <v>1862</v>
      </c>
    </row>
    <row r="12" spans="1:33" s="28" customFormat="1" ht="23" customHeight="1" x14ac:dyDescent="0.5">
      <c r="A12" s="63">
        <v>20</v>
      </c>
      <c r="B12" s="40" t="s">
        <v>57</v>
      </c>
      <c r="C12" s="64" t="s">
        <v>17</v>
      </c>
      <c r="D12" s="53">
        <f t="shared" si="6"/>
        <v>2</v>
      </c>
      <c r="E12" s="23">
        <v>139</v>
      </c>
      <c r="F12" s="41">
        <f>IFERROR(VLOOKUP(D12,' NC-poeng skala'!$A$4:$C$69,3,),0)</f>
        <v>480</v>
      </c>
      <c r="G12" s="42"/>
      <c r="H12" s="41">
        <f>IFERROR(VLOOKUP(G12,' NC-poeng skala'!$A$4:$C$69,3,),0)</f>
        <v>0</v>
      </c>
      <c r="I12" s="29"/>
      <c r="J12" s="54">
        <f>IFERROR(VLOOKUP(I12,' NC-poeng skala'!$A$4:$C$69,3,),0)</f>
        <v>0</v>
      </c>
      <c r="K12" s="53">
        <f t="shared" si="7"/>
        <v>0</v>
      </c>
      <c r="L12" s="23"/>
      <c r="M12" s="41">
        <f>IFERROR(VLOOKUP(K12,' NC-poeng skala'!$A$4:$C$69,3,),0)</f>
        <v>0</v>
      </c>
      <c r="N12" s="42"/>
      <c r="O12" s="41">
        <f>IFERROR(VLOOKUP(N12,' NC-poeng skala'!$A$4:$C$69,3,),0)</f>
        <v>0</v>
      </c>
      <c r="P12" s="29"/>
      <c r="Q12" s="54">
        <f>IFERROR(VLOOKUP(P12,' NC-poeng skala'!$A$4:$C$69,3,),0)</f>
        <v>0</v>
      </c>
      <c r="R12" s="78">
        <f t="shared" si="0"/>
        <v>619</v>
      </c>
      <c r="S12" s="61">
        <f t="shared" si="1"/>
        <v>12</v>
      </c>
      <c r="U12" s="50">
        <v>7</v>
      </c>
      <c r="V12" s="36">
        <f t="shared" si="2"/>
        <v>21</v>
      </c>
      <c r="W12" s="36">
        <f t="shared" si="3"/>
        <v>1064</v>
      </c>
      <c r="X12" s="43" t="str">
        <f t="shared" si="4"/>
        <v>Sindre STOKKELAND</v>
      </c>
      <c r="Y12" s="43" t="str">
        <f t="shared" si="5"/>
        <v>Stavanger SK</v>
      </c>
      <c r="Z12" s="44">
        <f t="shared" ref="Z12:Z14" si="9">$W$6-W12</f>
        <v>1838</v>
      </c>
      <c r="AB12" s="50">
        <v>7</v>
      </c>
      <c r="AC12" s="36">
        <v>17</v>
      </c>
      <c r="AD12" s="36">
        <v>941</v>
      </c>
      <c r="AE12" s="43" t="s">
        <v>54</v>
      </c>
      <c r="AF12" s="43" t="s">
        <v>16</v>
      </c>
      <c r="AG12" s="44">
        <f t="shared" si="8"/>
        <v>1961</v>
      </c>
    </row>
    <row r="13" spans="1:33" s="28" customFormat="1" ht="23" customHeight="1" x14ac:dyDescent="0.5">
      <c r="A13" s="63">
        <v>21</v>
      </c>
      <c r="B13" s="40" t="s">
        <v>58</v>
      </c>
      <c r="C13" s="64" t="s">
        <v>18</v>
      </c>
      <c r="D13" s="53">
        <v>5</v>
      </c>
      <c r="E13" s="23">
        <v>104</v>
      </c>
      <c r="F13" s="41">
        <f>IFERROR(VLOOKUP(D13,' NC-poeng skala'!$A$4:$C$69,3,),0)</f>
        <v>330</v>
      </c>
      <c r="G13" s="42">
        <v>5</v>
      </c>
      <c r="H13" s="41">
        <f>IFERROR(VLOOKUP(G13,' NC-poeng skala'!$A$4:$C$69,3,),0)</f>
        <v>330</v>
      </c>
      <c r="I13" s="29">
        <v>6</v>
      </c>
      <c r="J13" s="54">
        <f>IFERROR(VLOOKUP(I13,' NC-poeng skala'!$A$4:$C$69,3,),0)</f>
        <v>300</v>
      </c>
      <c r="K13" s="53">
        <f t="shared" si="7"/>
        <v>0</v>
      </c>
      <c r="L13" s="23"/>
      <c r="M13" s="41">
        <f>IFERROR(VLOOKUP(K13,' NC-poeng skala'!$A$4:$C$69,3,),0)</f>
        <v>0</v>
      </c>
      <c r="N13" s="42"/>
      <c r="O13" s="41">
        <f>IFERROR(VLOOKUP(N13,' NC-poeng skala'!$A$4:$C$69,3,),0)</f>
        <v>0</v>
      </c>
      <c r="P13" s="29"/>
      <c r="Q13" s="54">
        <f>IFERROR(VLOOKUP(P13,' NC-poeng skala'!$A$4:$C$69,3,),0)</f>
        <v>0</v>
      </c>
      <c r="R13" s="78">
        <f t="shared" si="0"/>
        <v>1064</v>
      </c>
      <c r="S13" s="61">
        <f t="shared" si="1"/>
        <v>7</v>
      </c>
      <c r="U13" s="50">
        <v>8</v>
      </c>
      <c r="V13" s="36">
        <f t="shared" si="2"/>
        <v>14</v>
      </c>
      <c r="W13" s="36">
        <f t="shared" si="3"/>
        <v>1040</v>
      </c>
      <c r="X13" s="43" t="str">
        <f t="shared" si="4"/>
        <v>Emil Øfsti BERG-JACOBSEN</v>
      </c>
      <c r="Y13" s="43" t="str">
        <f t="shared" si="5"/>
        <v>Asker CK</v>
      </c>
      <c r="Z13" s="44">
        <f t="shared" si="9"/>
        <v>1862</v>
      </c>
      <c r="AB13" s="50">
        <v>8</v>
      </c>
      <c r="AC13" s="36">
        <v>18</v>
      </c>
      <c r="AD13" s="36">
        <v>819</v>
      </c>
      <c r="AE13" s="43" t="s">
        <v>55</v>
      </c>
      <c r="AF13" s="43" t="s">
        <v>15</v>
      </c>
      <c r="AG13" s="44">
        <f t="shared" si="8"/>
        <v>2083</v>
      </c>
    </row>
    <row r="14" spans="1:33" s="28" customFormat="1" ht="23" customHeight="1" x14ac:dyDescent="0.5">
      <c r="A14" s="63">
        <v>56</v>
      </c>
      <c r="B14" s="39" t="s">
        <v>59</v>
      </c>
      <c r="C14" s="64" t="s">
        <v>24</v>
      </c>
      <c r="D14" s="53">
        <f t="shared" ref="D14:D21" si="10">IFERROR(_xlfn.RANK.AVG(E14,$E$6:$E$23),0)</f>
        <v>0</v>
      </c>
      <c r="E14" s="23"/>
      <c r="F14" s="41">
        <f>IFERROR(VLOOKUP(D14,' NC-poeng skala'!$A$4:$C$69,3,),0)</f>
        <v>0</v>
      </c>
      <c r="G14" s="42"/>
      <c r="H14" s="41">
        <f>IFERROR(VLOOKUP(G14,' NC-poeng skala'!$A$4:$C$69,3,),0)</f>
        <v>0</v>
      </c>
      <c r="I14" s="29">
        <v>3</v>
      </c>
      <c r="J14" s="54">
        <f>IFERROR(VLOOKUP(I14,' NC-poeng skala'!$A$4:$C$69,3,),0)</f>
        <v>420</v>
      </c>
      <c r="K14" s="53">
        <f t="shared" si="7"/>
        <v>0</v>
      </c>
      <c r="L14" s="23"/>
      <c r="M14" s="41">
        <f>IFERROR(VLOOKUP(K14,' NC-poeng skala'!$A$4:$C$69,3,),0)</f>
        <v>0</v>
      </c>
      <c r="N14" s="42"/>
      <c r="O14" s="41">
        <f>IFERROR(VLOOKUP(N14,' NC-poeng skala'!$A$4:$C$69,3,),0)</f>
        <v>0</v>
      </c>
      <c r="P14" s="29"/>
      <c r="Q14" s="54">
        <f>IFERROR(VLOOKUP(P14,' NC-poeng skala'!$A$4:$C$69,3,),0)</f>
        <v>0</v>
      </c>
      <c r="R14" s="78">
        <f t="shared" si="0"/>
        <v>420</v>
      </c>
      <c r="S14" s="61">
        <f t="shared" si="1"/>
        <v>13</v>
      </c>
      <c r="U14" s="50">
        <v>9</v>
      </c>
      <c r="V14" s="36">
        <f t="shared" si="2"/>
        <v>17</v>
      </c>
      <c r="W14" s="36">
        <f t="shared" si="3"/>
        <v>941</v>
      </c>
      <c r="X14" s="43" t="str">
        <f t="shared" si="4"/>
        <v>Jon Åsbjørn HAUGE</v>
      </c>
      <c r="Y14" s="43" t="str">
        <f t="shared" si="5"/>
        <v>Fredrikstad SK</v>
      </c>
      <c r="Z14" s="44">
        <f t="shared" si="9"/>
        <v>1961</v>
      </c>
      <c r="AB14" s="50">
        <v>9</v>
      </c>
      <c r="AC14" s="36">
        <v>19</v>
      </c>
      <c r="AD14" s="36">
        <v>767</v>
      </c>
      <c r="AE14" s="43" t="s">
        <v>56</v>
      </c>
      <c r="AF14" s="43" t="s">
        <v>17</v>
      </c>
      <c r="AG14" s="44">
        <f t="shared" si="8"/>
        <v>2135</v>
      </c>
    </row>
    <row r="15" spans="1:33" s="28" customFormat="1" ht="23" customHeight="1" x14ac:dyDescent="0.5">
      <c r="A15" s="63">
        <v>61</v>
      </c>
      <c r="B15" s="52" t="s">
        <v>60</v>
      </c>
      <c r="C15" s="64" t="s">
        <v>23</v>
      </c>
      <c r="D15" s="53">
        <f t="shared" si="10"/>
        <v>0</v>
      </c>
      <c r="E15" s="23"/>
      <c r="F15" s="41">
        <f>IFERROR(VLOOKUP(D15,' NC-poeng skala'!$A$4:$C$69,3,),0)</f>
        <v>0</v>
      </c>
      <c r="G15" s="42">
        <v>1</v>
      </c>
      <c r="H15" s="41">
        <f>IFERROR(VLOOKUP(G15,' NC-poeng skala'!$A$4:$C$69,3,),0)</f>
        <v>600</v>
      </c>
      <c r="I15" s="29">
        <v>2</v>
      </c>
      <c r="J15" s="54">
        <f>IFERROR(VLOOKUP(I15,' NC-poeng skala'!$A$4:$C$69,3,),0)</f>
        <v>480</v>
      </c>
      <c r="K15" s="53">
        <f>IFERROR(_xlfn.RANK.AVG(L15,$L$6:$L$23),0)</f>
        <v>2</v>
      </c>
      <c r="L15" s="23">
        <v>142</v>
      </c>
      <c r="M15" s="41">
        <f>IFERROR(VLOOKUP(K15,' NC-poeng skala'!$A$4:$C$69,3,),0)</f>
        <v>480</v>
      </c>
      <c r="N15" s="42">
        <v>1</v>
      </c>
      <c r="O15" s="41">
        <f>IFERROR(VLOOKUP(N15,' NC-poeng skala'!$A$4:$C$69,3,),0)</f>
        <v>600</v>
      </c>
      <c r="P15" s="29">
        <v>1</v>
      </c>
      <c r="Q15" s="54">
        <f>IFERROR(VLOOKUP(P15,' NC-poeng skala'!$A$4:$C$69,3,),0)</f>
        <v>600</v>
      </c>
      <c r="R15" s="78">
        <f t="shared" si="0"/>
        <v>2902</v>
      </c>
      <c r="S15" s="61">
        <f t="shared" si="1"/>
        <v>1</v>
      </c>
      <c r="U15" s="50">
        <v>10</v>
      </c>
      <c r="V15" s="36">
        <f t="shared" si="2"/>
        <v>18</v>
      </c>
      <c r="W15" s="36">
        <f>IFERROR(_xlfn.XLOOKUP(V15,$A$6:$A$21,$R$6:$R$21,$A$6:$A$21,0),"")</f>
        <v>819</v>
      </c>
      <c r="X15" s="43" t="str">
        <f t="shared" si="4"/>
        <v>Sølve HORPESTAD</v>
      </c>
      <c r="Y15" s="43" t="str">
        <f t="shared" si="5"/>
        <v>Sandnes Sykleklubb</v>
      </c>
      <c r="Z15" s="44">
        <f t="shared" ref="Z15:Z21" si="11">$W$6-W15</f>
        <v>2083</v>
      </c>
      <c r="AB15" s="50">
        <v>10</v>
      </c>
      <c r="AC15" s="36">
        <v>20</v>
      </c>
      <c r="AD15" s="36">
        <v>619</v>
      </c>
      <c r="AE15" s="43" t="s">
        <v>57</v>
      </c>
      <c r="AF15" s="43" t="s">
        <v>17</v>
      </c>
      <c r="AG15" s="44">
        <f>$AD$6-AD15</f>
        <v>2283</v>
      </c>
    </row>
    <row r="16" spans="1:33" s="28" customFormat="1" ht="23" customHeight="1" x14ac:dyDescent="0.5">
      <c r="A16" s="63">
        <v>62</v>
      </c>
      <c r="B16" s="52" t="s">
        <v>62</v>
      </c>
      <c r="C16" s="64" t="s">
        <v>15</v>
      </c>
      <c r="D16" s="53">
        <f t="shared" si="10"/>
        <v>0</v>
      </c>
      <c r="E16" s="23"/>
      <c r="F16" s="41">
        <f>IFERROR(VLOOKUP(D16,' NC-poeng skala'!$A$4:$C$69,3,),0)</f>
        <v>0</v>
      </c>
      <c r="G16" s="42"/>
      <c r="H16" s="41">
        <f>IFERROR(VLOOKUP(G16,' NC-poeng skala'!$A$4:$C$69,3,),0)</f>
        <v>0</v>
      </c>
      <c r="I16" s="29"/>
      <c r="J16" s="54">
        <f>IFERROR(VLOOKUP(I16,' NC-poeng skala'!$A$4:$C$69,3,),0)</f>
        <v>0</v>
      </c>
      <c r="K16" s="53">
        <f t="shared" si="7"/>
        <v>5</v>
      </c>
      <c r="L16" s="23">
        <v>108</v>
      </c>
      <c r="M16" s="41">
        <f>IFERROR(VLOOKUP(K16,' NC-poeng skala'!$A$4:$C$69,3,),0)</f>
        <v>330</v>
      </c>
      <c r="N16" s="42">
        <v>5</v>
      </c>
      <c r="O16" s="41">
        <f>IFERROR(VLOOKUP(N16,' NC-poeng skala'!$A$4:$C$69,3,),0)</f>
        <v>330</v>
      </c>
      <c r="P16" s="29">
        <v>4</v>
      </c>
      <c r="Q16" s="54">
        <f>IFERROR(VLOOKUP(P16,' NC-poeng skala'!$A$4:$C$69,3,),0)</f>
        <v>360</v>
      </c>
      <c r="R16" s="78">
        <f t="shared" si="0"/>
        <v>1128</v>
      </c>
      <c r="S16" s="61">
        <f t="shared" si="1"/>
        <v>6</v>
      </c>
      <c r="U16" s="50">
        <v>11</v>
      </c>
      <c r="V16" s="36">
        <f>IFERROR(_xlfn.XLOOKUP(U16,$S$6:$S$21,$A$6:$A$21,,0),"")</f>
        <v>19</v>
      </c>
      <c r="W16" s="36">
        <f>IFERROR(_xlfn.XLOOKUP(V16,$A$6:$A$21,$R$6:$R$21,$A$6:$A$21,0),"")</f>
        <v>767</v>
      </c>
      <c r="X16" s="43" t="str">
        <f t="shared" si="4"/>
        <v>Erlend LITLERE</v>
      </c>
      <c r="Y16" s="43" t="str">
        <f t="shared" si="5"/>
        <v>Bergen CK</v>
      </c>
      <c r="Z16" s="44">
        <f>$W$6-W16</f>
        <v>2135</v>
      </c>
      <c r="AB16" s="50">
        <v>11</v>
      </c>
      <c r="AC16" s="36">
        <v>56</v>
      </c>
      <c r="AD16" s="36">
        <v>420</v>
      </c>
      <c r="AE16" s="43" t="s">
        <v>59</v>
      </c>
      <c r="AF16" s="43" t="s">
        <v>24</v>
      </c>
      <c r="AG16" s="44">
        <f t="shared" si="8"/>
        <v>2482</v>
      </c>
    </row>
    <row r="17" spans="1:33" s="28" customFormat="1" ht="23" customHeight="1" x14ac:dyDescent="0.5">
      <c r="A17" s="63">
        <v>63</v>
      </c>
      <c r="B17" s="86" t="s">
        <v>63</v>
      </c>
      <c r="C17" s="64" t="s">
        <v>70</v>
      </c>
      <c r="D17" s="53">
        <f t="shared" si="10"/>
        <v>0</v>
      </c>
      <c r="E17" s="23"/>
      <c r="F17" s="41">
        <f>IFERROR(VLOOKUP(D17,' NC-poeng skala'!$A$4:$C$69,3,),0)</f>
        <v>0</v>
      </c>
      <c r="G17" s="42"/>
      <c r="H17" s="41">
        <f>IFERROR(VLOOKUP(G17,' NC-poeng skala'!$A$4:$C$69,3,),0)</f>
        <v>0</v>
      </c>
      <c r="I17" s="29"/>
      <c r="J17" s="54">
        <f>IFERROR(VLOOKUP(I17,' NC-poeng skala'!$A$4:$C$69,3,),0)</f>
        <v>0</v>
      </c>
      <c r="K17" s="53">
        <f t="shared" si="7"/>
        <v>3</v>
      </c>
      <c r="L17" s="23">
        <v>125</v>
      </c>
      <c r="M17" s="41">
        <f>IFERROR(VLOOKUP(K17,' NC-poeng skala'!$A$4:$C$69,3,),0)</f>
        <v>420</v>
      </c>
      <c r="N17" s="42">
        <v>3</v>
      </c>
      <c r="O17" s="41">
        <f>IFERROR(VLOOKUP(N17,' NC-poeng skala'!$A$4:$C$69,3,),0)</f>
        <v>420</v>
      </c>
      <c r="P17" s="29">
        <v>3</v>
      </c>
      <c r="Q17" s="54">
        <f>IFERROR(VLOOKUP(P17,' NC-poeng skala'!$A$4:$C$69,3,),0)</f>
        <v>420</v>
      </c>
      <c r="R17" s="78">
        <f t="shared" si="0"/>
        <v>1385</v>
      </c>
      <c r="S17" s="61">
        <f t="shared" si="1"/>
        <v>4</v>
      </c>
      <c r="U17" s="50">
        <v>12</v>
      </c>
      <c r="V17" s="36">
        <f t="shared" si="2"/>
        <v>20</v>
      </c>
      <c r="W17" s="36">
        <f t="shared" si="3"/>
        <v>619</v>
      </c>
      <c r="X17" s="43" t="str">
        <f t="shared" si="4"/>
        <v>Sverre LITLERE</v>
      </c>
      <c r="Y17" s="43" t="str">
        <f t="shared" si="5"/>
        <v>Bergen CK</v>
      </c>
      <c r="Z17" s="44">
        <f t="shared" si="11"/>
        <v>2283</v>
      </c>
      <c r="AB17" s="50">
        <v>12</v>
      </c>
      <c r="AC17" s="36">
        <v>64</v>
      </c>
      <c r="AD17" s="36">
        <v>0</v>
      </c>
      <c r="AE17" s="43" t="s">
        <v>61</v>
      </c>
      <c r="AF17" s="43" t="s">
        <v>34</v>
      </c>
      <c r="AG17" s="44">
        <f t="shared" si="8"/>
        <v>2902</v>
      </c>
    </row>
    <row r="18" spans="1:33" s="28" customFormat="1" ht="23" customHeight="1" x14ac:dyDescent="0.5">
      <c r="A18" s="63">
        <v>60</v>
      </c>
      <c r="B18" s="86" t="s">
        <v>64</v>
      </c>
      <c r="C18" s="64" t="s">
        <v>69</v>
      </c>
      <c r="D18" s="53">
        <f t="shared" si="10"/>
        <v>0</v>
      </c>
      <c r="E18" s="23"/>
      <c r="F18" s="41">
        <f>IFERROR(VLOOKUP(D18,' NC-poeng skala'!$A$4:$C$69,3,),0)</f>
        <v>0</v>
      </c>
      <c r="G18" s="42"/>
      <c r="H18" s="41">
        <f>IFERROR(VLOOKUP(G18,' NC-poeng skala'!$A$4:$C$69,3,),0)</f>
        <v>0</v>
      </c>
      <c r="I18" s="29"/>
      <c r="J18" s="54">
        <f>IFERROR(VLOOKUP(I18,' NC-poeng skala'!$A$4:$C$69,3,),0)</f>
        <v>0</v>
      </c>
      <c r="K18" s="53">
        <f t="shared" si="7"/>
        <v>1</v>
      </c>
      <c r="L18" s="23">
        <v>143</v>
      </c>
      <c r="M18" s="41">
        <f>IFERROR(VLOOKUP(K18,' NC-poeng skala'!$A$4:$C$69,3,),0)</f>
        <v>600</v>
      </c>
      <c r="N18" s="42">
        <v>2</v>
      </c>
      <c r="O18" s="41">
        <f>IFERROR(VLOOKUP(N18,' NC-poeng skala'!$A$4:$C$69,3,),0)</f>
        <v>480</v>
      </c>
      <c r="P18" s="29">
        <v>2</v>
      </c>
      <c r="Q18" s="54">
        <f>IFERROR(VLOOKUP(P18,' NC-poeng skala'!$A$4:$C$69,3,),0)</f>
        <v>480</v>
      </c>
      <c r="R18" s="78">
        <f t="shared" si="0"/>
        <v>1703</v>
      </c>
      <c r="S18" s="61">
        <f t="shared" si="1"/>
        <v>3</v>
      </c>
      <c r="U18" s="50">
        <v>13</v>
      </c>
      <c r="V18" s="36">
        <f>IFERROR(_xlfn.XLOOKUP(U18,$S$6:$S$21,$A$6:$A$21,,0),"")</f>
        <v>56</v>
      </c>
      <c r="W18" s="36">
        <f t="shared" si="3"/>
        <v>420</v>
      </c>
      <c r="X18" s="43" t="str">
        <f t="shared" si="4"/>
        <v>Anders ODDLI</v>
      </c>
      <c r="Y18" s="43" t="str">
        <f t="shared" si="5"/>
        <v>IL Stjørdals Blink</v>
      </c>
      <c r="Z18" s="44">
        <f t="shared" si="11"/>
        <v>2482</v>
      </c>
    </row>
    <row r="19" spans="1:33" s="28" customFormat="1" ht="23" customHeight="1" x14ac:dyDescent="0.5">
      <c r="A19" s="63">
        <v>64</v>
      </c>
      <c r="B19" s="52" t="s">
        <v>61</v>
      </c>
      <c r="C19" s="64" t="s">
        <v>34</v>
      </c>
      <c r="D19" s="53">
        <f t="shared" si="10"/>
        <v>0</v>
      </c>
      <c r="E19" s="23"/>
      <c r="F19" s="41">
        <f>IFERROR(VLOOKUP(D19,' NC-poeng skala'!$A$4:$C$69,3,),0)</f>
        <v>0</v>
      </c>
      <c r="G19" s="42"/>
      <c r="H19" s="41">
        <f>IFERROR(VLOOKUP(G19,' NC-poeng skala'!$A$4:$C$69,3,),0)</f>
        <v>0</v>
      </c>
      <c r="I19" s="29"/>
      <c r="J19" s="54">
        <f>IFERROR(VLOOKUP(I19,' NC-poeng skala'!$A$4:$C$69,3,),0)</f>
        <v>0</v>
      </c>
      <c r="K19" s="53">
        <f t="shared" si="7"/>
        <v>0</v>
      </c>
      <c r="L19" s="23"/>
      <c r="M19" s="41">
        <f>IFERROR(VLOOKUP(K19,' NC-poeng skala'!$A$4:$C$69,3,),0)</f>
        <v>0</v>
      </c>
      <c r="N19" s="42" t="s">
        <v>66</v>
      </c>
      <c r="O19" s="41">
        <f>IFERROR(VLOOKUP(N19,' NC-poeng skala'!$A$4:$C$69,3,),0)</f>
        <v>0</v>
      </c>
      <c r="P19" s="29"/>
      <c r="Q19" s="54">
        <f>IFERROR(VLOOKUP(P19,' NC-poeng skala'!$A$4:$C$69,3,),0)</f>
        <v>0</v>
      </c>
      <c r="R19" s="78">
        <f t="shared" si="0"/>
        <v>0</v>
      </c>
      <c r="S19" s="61">
        <f t="shared" si="1"/>
        <v>15</v>
      </c>
      <c r="U19" s="50">
        <v>14</v>
      </c>
      <c r="V19" s="36" t="str">
        <f t="shared" si="2"/>
        <v/>
      </c>
      <c r="W19" s="36">
        <f t="shared" si="3"/>
        <v>14</v>
      </c>
      <c r="X19" s="43" t="str">
        <f t="shared" si="4"/>
        <v/>
      </c>
      <c r="Y19" s="43" t="str">
        <f t="shared" si="5"/>
        <v/>
      </c>
      <c r="Z19" s="44">
        <f t="shared" si="11"/>
        <v>2888</v>
      </c>
    </row>
    <row r="20" spans="1:33" s="28" customFormat="1" ht="23" customHeight="1" x14ac:dyDescent="0.5">
      <c r="A20" s="63"/>
      <c r="B20" s="86"/>
      <c r="C20" s="64"/>
      <c r="D20" s="53">
        <f t="shared" ref="D20" si="12">IFERROR(_xlfn.RANK.AVG(E20,$E$6:$E$23),0)</f>
        <v>0</v>
      </c>
      <c r="E20" s="23"/>
      <c r="F20" s="41">
        <f>IFERROR(VLOOKUP(D20,' NC-poeng skala'!$A$4:$C$69,3,),0)</f>
        <v>0</v>
      </c>
      <c r="G20" s="42"/>
      <c r="H20" s="41">
        <f>IFERROR(VLOOKUP(G20,' NC-poeng skala'!$A$4:$C$69,3,),0)</f>
        <v>0</v>
      </c>
      <c r="I20" s="29"/>
      <c r="J20" s="54">
        <f>IFERROR(VLOOKUP(I20,' NC-poeng skala'!$A$4:$C$69,3,),0)</f>
        <v>0</v>
      </c>
      <c r="K20" s="53">
        <f t="shared" si="7"/>
        <v>0</v>
      </c>
      <c r="L20" s="23"/>
      <c r="M20" s="41">
        <f>IFERROR(VLOOKUP(K20,' NC-poeng skala'!$A$4:$C$69,3,),0)</f>
        <v>0</v>
      </c>
      <c r="N20" s="42"/>
      <c r="O20" s="41">
        <f>IFERROR(VLOOKUP(N20,' NC-poeng skala'!$A$4:$C$69,3,),0)</f>
        <v>0</v>
      </c>
      <c r="P20" s="29"/>
      <c r="Q20" s="54">
        <f>IFERROR(VLOOKUP(P20,' NC-poeng skala'!$A$4:$C$69,3,),0)</f>
        <v>0</v>
      </c>
      <c r="R20" s="78">
        <f t="shared" ref="R20" si="13">E20+F20+H20+J20+L20+M20+O20+Q20</f>
        <v>0</v>
      </c>
      <c r="S20" s="61">
        <f t="shared" ref="S20" si="14">_xlfn.RANK.AVG(R20,$R$6:$R$21,0)</f>
        <v>15</v>
      </c>
      <c r="U20" s="50">
        <v>15</v>
      </c>
      <c r="V20" s="36">
        <f t="shared" ref="V20" si="15">IFERROR(_xlfn.XLOOKUP(U20,$S$6:$S$21,$A$6:$A$21,,0),"")</f>
        <v>64</v>
      </c>
      <c r="W20" s="36">
        <f t="shared" ref="W20" si="16">IFERROR(_xlfn.XLOOKUP(V20,$A$6:$A$21,$R$6:$R$21,$A$6:$A$21,0),"")</f>
        <v>0</v>
      </c>
      <c r="X20" s="43" t="str">
        <f t="shared" ref="X20" si="17">IFERROR(_xlfn.XLOOKUP(V20,$A$6:$A$21,$B$6:$B$21,,),"")</f>
        <v>Sander WINJE</v>
      </c>
      <c r="Y20" s="43" t="str">
        <f t="shared" ref="Y20" si="18">IFERROR(_xlfn.XLOOKUP(V20,$A$6:$A$21,$C$6:$C$21,,0),"")</f>
        <v>TOSK</v>
      </c>
      <c r="Z20" s="44">
        <f t="shared" ref="Z20" si="19">$W$6-W20</f>
        <v>2902</v>
      </c>
    </row>
    <row r="21" spans="1:33" s="28" customFormat="1" ht="23" customHeight="1" thickBot="1" x14ac:dyDescent="0.55000000000000004">
      <c r="A21" s="65"/>
      <c r="B21" s="87"/>
      <c r="C21" s="67"/>
      <c r="D21" s="55">
        <f t="shared" si="10"/>
        <v>0</v>
      </c>
      <c r="E21" s="56"/>
      <c r="F21" s="57">
        <f>IFERROR(VLOOKUP(D21,' NC-poeng skala'!$A$4:$C$69,3,),0)</f>
        <v>0</v>
      </c>
      <c r="G21" s="58"/>
      <c r="H21" s="57">
        <f>IFERROR(VLOOKUP(G21,' NC-poeng skala'!$A$4:$C$69,3,),0)</f>
        <v>0</v>
      </c>
      <c r="I21" s="59"/>
      <c r="J21" s="60">
        <f>IFERROR(VLOOKUP(I21,' NC-poeng skala'!$A$4:$C$69,3,),0)</f>
        <v>0</v>
      </c>
      <c r="K21" s="55">
        <f t="shared" si="7"/>
        <v>0</v>
      </c>
      <c r="L21" s="56"/>
      <c r="M21" s="57">
        <f>IFERROR(VLOOKUP(K21,' NC-poeng skala'!$A$4:$C$69,3,),0)</f>
        <v>0</v>
      </c>
      <c r="N21" s="58"/>
      <c r="O21" s="57">
        <f>IFERROR(VLOOKUP(N21,' NC-poeng skala'!$A$4:$C$69,3,),0)</f>
        <v>0</v>
      </c>
      <c r="P21" s="59"/>
      <c r="Q21" s="60">
        <f>IFERROR(VLOOKUP(P21,' NC-poeng skala'!$A$4:$C$69,3,),0)</f>
        <v>0</v>
      </c>
      <c r="R21" s="79">
        <f t="shared" si="0"/>
        <v>0</v>
      </c>
      <c r="S21" s="62">
        <f t="shared" si="1"/>
        <v>15</v>
      </c>
      <c r="U21" s="50">
        <v>16</v>
      </c>
      <c r="V21" s="36" t="str">
        <f t="shared" si="2"/>
        <v/>
      </c>
      <c r="W21" s="36">
        <f t="shared" si="3"/>
        <v>14</v>
      </c>
      <c r="X21" s="43" t="str">
        <f t="shared" si="4"/>
        <v/>
      </c>
      <c r="Y21" s="43" t="str">
        <f t="shared" si="5"/>
        <v/>
      </c>
      <c r="Z21" s="44">
        <f t="shared" si="11"/>
        <v>2888</v>
      </c>
    </row>
    <row r="22" spans="1:33" s="28" customFormat="1" ht="23" customHeight="1" x14ac:dyDescent="0.5">
      <c r="A22" s="26"/>
      <c r="B22" s="39"/>
      <c r="C22" s="40"/>
      <c r="D22" s="26"/>
      <c r="E22" s="23"/>
      <c r="F22" s="23"/>
      <c r="G22" s="23"/>
      <c r="H22" s="23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U22" s="30"/>
      <c r="V22" s="20"/>
      <c r="W22" s="20"/>
    </row>
    <row r="23" spans="1:33" s="28" customFormat="1" ht="23" customHeight="1" x14ac:dyDescent="0.5">
      <c r="A23" s="26"/>
      <c r="B23" s="39"/>
      <c r="C23" s="40"/>
      <c r="D23" s="26"/>
      <c r="E23" s="23"/>
      <c r="F23" s="23"/>
      <c r="G23" s="23"/>
      <c r="H23" s="23"/>
      <c r="I23" s="26"/>
      <c r="J23" s="23"/>
      <c r="K23" s="23"/>
      <c r="L23" s="23"/>
      <c r="M23" s="23"/>
      <c r="N23" s="23"/>
      <c r="O23" s="23"/>
      <c r="P23" s="23"/>
      <c r="Q23" s="23"/>
      <c r="R23" s="23"/>
      <c r="S23" s="23"/>
      <c r="W23" s="20"/>
    </row>
    <row r="24" spans="1:33" s="28" customFormat="1" ht="23" customHeight="1" x14ac:dyDescent="0.5">
      <c r="A24" s="23"/>
      <c r="B24" s="45"/>
      <c r="C24" s="4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W24" s="20"/>
      <c r="AC24" s="46"/>
      <c r="AD24" s="46"/>
      <c r="AE24" s="46"/>
      <c r="AF24" s="46"/>
    </row>
    <row r="25" spans="1:33" s="28" customFormat="1" ht="23" customHeight="1" x14ac:dyDescent="0.5">
      <c r="A25" s="23"/>
      <c r="B25" s="45" t="s">
        <v>68</v>
      </c>
      <c r="C25" s="4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W25" s="20"/>
      <c r="AC25" s="46"/>
      <c r="AD25" s="46"/>
      <c r="AE25" s="46"/>
      <c r="AF25" s="46"/>
    </row>
    <row r="26" spans="1:33" s="28" customFormat="1" ht="23" customHeight="1" x14ac:dyDescent="0.55000000000000004">
      <c r="A26" s="23"/>
      <c r="B26" s="80"/>
      <c r="C26" s="8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W26" s="20"/>
      <c r="AC26" s="46"/>
      <c r="AD26" s="46"/>
      <c r="AE26" s="46"/>
      <c r="AF26" s="46"/>
      <c r="AG26" s="46"/>
    </row>
    <row r="27" spans="1:33" s="28" customFormat="1" ht="23" customHeight="1" x14ac:dyDescent="0.5">
      <c r="A27" s="23"/>
      <c r="B27" s="85"/>
      <c r="C27" s="8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W27" s="20"/>
      <c r="AB27" s="46"/>
      <c r="AC27" s="46"/>
      <c r="AD27" s="46"/>
      <c r="AE27" s="46"/>
      <c r="AF27" s="46"/>
      <c r="AG27" s="46"/>
    </row>
    <row r="28" spans="1:33" s="28" customFormat="1" ht="23" customHeight="1" x14ac:dyDescent="0.5">
      <c r="A28" s="23"/>
      <c r="B28" s="85"/>
      <c r="C28" s="8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W28" s="20"/>
      <c r="AB28" s="46"/>
      <c r="AC28" s="46"/>
      <c r="AD28" s="46"/>
      <c r="AE28" s="46"/>
      <c r="AF28" s="46"/>
      <c r="AG28" s="46"/>
    </row>
    <row r="29" spans="1:33" s="28" customFormat="1" ht="23" customHeight="1" x14ac:dyDescent="0.5">
      <c r="A29" s="20"/>
      <c r="B29" s="85"/>
      <c r="C29" s="8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W29" s="20"/>
      <c r="AB29" s="46"/>
      <c r="AC29" s="46"/>
      <c r="AD29" s="46"/>
      <c r="AE29" s="46"/>
      <c r="AF29" s="46"/>
      <c r="AG29" s="46"/>
    </row>
    <row r="30" spans="1:33" s="28" customFormat="1" ht="23" customHeight="1" x14ac:dyDescent="0.5">
      <c r="A30" s="20"/>
      <c r="B30" s="85"/>
      <c r="C30" s="85"/>
      <c r="D30" s="20"/>
      <c r="E30" s="20"/>
      <c r="F30" s="20"/>
      <c r="G30" s="20"/>
      <c r="H30" s="30"/>
      <c r="I30" s="30"/>
      <c r="J30" s="20"/>
      <c r="K30" s="20"/>
      <c r="L30" s="20"/>
      <c r="M30" s="20"/>
      <c r="N30" s="20"/>
      <c r="O30" s="20"/>
      <c r="P30" s="20"/>
      <c r="Q30" s="20"/>
      <c r="R30" s="20"/>
      <c r="S30" s="20"/>
      <c r="W30" s="20"/>
      <c r="AB30" s="46"/>
      <c r="AC30" s="24"/>
      <c r="AD30" s="24"/>
      <c r="AE30" s="24"/>
      <c r="AF30" s="24"/>
      <c r="AG30" s="46"/>
    </row>
    <row r="31" spans="1:33" s="46" customFormat="1" ht="23" customHeight="1" x14ac:dyDescent="0.5">
      <c r="A31" s="23"/>
      <c r="B31" s="85"/>
      <c r="C31" s="8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W31" s="23"/>
      <c r="AC31" s="24"/>
      <c r="AD31" s="24"/>
      <c r="AE31" s="24"/>
      <c r="AF31" s="24"/>
    </row>
    <row r="32" spans="1:33" s="46" customFormat="1" ht="23" customHeight="1" x14ac:dyDescent="0.5">
      <c r="A32" s="26"/>
      <c r="B32" s="85"/>
      <c r="C32" s="85"/>
      <c r="D32" s="4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W32" s="23"/>
      <c r="AC32" s="24"/>
      <c r="AD32" s="24"/>
      <c r="AE32" s="24"/>
      <c r="AF32" s="24"/>
      <c r="AG32" s="24"/>
    </row>
    <row r="33" spans="1:33" s="46" customFormat="1" ht="23" customHeight="1" x14ac:dyDescent="0.5">
      <c r="A33" s="26"/>
      <c r="B33" s="85"/>
      <c r="C33" s="85"/>
      <c r="D33" s="40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W33" s="23"/>
      <c r="AB33" s="24"/>
      <c r="AC33" s="24"/>
      <c r="AD33" s="24"/>
      <c r="AE33" s="24"/>
      <c r="AF33" s="24"/>
      <c r="AG33" s="24"/>
    </row>
    <row r="34" spans="1:33" s="46" customFormat="1" ht="23" customHeight="1" x14ac:dyDescent="0.5">
      <c r="A34" s="26"/>
      <c r="B34" s="85"/>
      <c r="C34" s="85"/>
      <c r="D34" s="4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W34" s="23"/>
      <c r="AB34" s="24"/>
      <c r="AC34" s="24"/>
      <c r="AD34" s="24"/>
      <c r="AE34" s="24"/>
      <c r="AF34" s="24"/>
      <c r="AG34" s="24"/>
    </row>
    <row r="35" spans="1:33" s="46" customFormat="1" ht="23" customHeight="1" x14ac:dyDescent="0.5">
      <c r="A35" s="26"/>
      <c r="B35" s="85"/>
      <c r="C35" s="85"/>
      <c r="D35" s="4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W35" s="23"/>
      <c r="AB35" s="24"/>
      <c r="AC35" s="24"/>
      <c r="AD35" s="24"/>
      <c r="AE35" s="24"/>
      <c r="AF35" s="24"/>
      <c r="AG35" s="24"/>
    </row>
    <row r="36" spans="1:33" s="46" customFormat="1" ht="23" customHeight="1" x14ac:dyDescent="0.5">
      <c r="A36" s="26"/>
      <c r="B36" s="19"/>
      <c r="C36" s="19"/>
      <c r="D36" s="4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W36" s="23"/>
      <c r="AB36" s="24"/>
      <c r="AC36"/>
      <c r="AD36"/>
      <c r="AE36"/>
      <c r="AF36"/>
      <c r="AG36" s="24"/>
    </row>
    <row r="37" spans="1:33" s="24" customFormat="1" x14ac:dyDescent="0.5">
      <c r="A37" s="27"/>
      <c r="B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3"/>
      <c r="S37" s="23"/>
      <c r="W37" s="21"/>
      <c r="AC37"/>
      <c r="AD37"/>
      <c r="AE37"/>
      <c r="AF37"/>
    </row>
    <row r="38" spans="1:33" s="24" customFormat="1" x14ac:dyDescent="0.5">
      <c r="A38" s="27"/>
      <c r="B38" s="25"/>
      <c r="D38" s="2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3"/>
      <c r="S38" s="23"/>
      <c r="W38" s="21"/>
      <c r="AC38"/>
      <c r="AD38"/>
      <c r="AE38"/>
      <c r="AF38"/>
      <c r="AG38"/>
    </row>
    <row r="39" spans="1:33" s="24" customFormat="1" x14ac:dyDescent="0.5">
      <c r="A39" s="27"/>
      <c r="B39" s="25"/>
      <c r="D39" s="2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3"/>
      <c r="S39" s="23"/>
      <c r="W39" s="21"/>
      <c r="AB39"/>
      <c r="AC39"/>
      <c r="AD39"/>
      <c r="AE39"/>
      <c r="AF39"/>
      <c r="AG39"/>
    </row>
    <row r="40" spans="1:33" s="24" customFormat="1" x14ac:dyDescent="0.5">
      <c r="A40" s="21"/>
      <c r="B40" s="22"/>
      <c r="C40" s="22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3"/>
      <c r="S40" s="23"/>
      <c r="W40" s="21"/>
      <c r="AB40"/>
      <c r="AC40"/>
      <c r="AD40"/>
      <c r="AE40"/>
      <c r="AF40"/>
      <c r="AG40"/>
    </row>
    <row r="41" spans="1:33" s="24" customFormat="1" x14ac:dyDescent="0.5">
      <c r="A41" s="21"/>
      <c r="B41" s="22"/>
      <c r="C41" s="22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3"/>
      <c r="S41" s="23"/>
      <c r="W41" s="21"/>
      <c r="AB41"/>
      <c r="AC41"/>
      <c r="AD41"/>
      <c r="AE41"/>
      <c r="AF41"/>
      <c r="AG41"/>
    </row>
    <row r="42" spans="1:33" s="24" customFormat="1" x14ac:dyDescent="0.5">
      <c r="A42" s="21"/>
      <c r="B42" s="22"/>
      <c r="C42" s="22"/>
      <c r="D42" s="2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W42" s="21"/>
      <c r="AB42"/>
      <c r="AC42"/>
      <c r="AD42"/>
      <c r="AE42"/>
      <c r="AF42"/>
      <c r="AG42"/>
    </row>
  </sheetData>
  <mergeCells count="13">
    <mergeCell ref="D2:J2"/>
    <mergeCell ref="K2:Q2"/>
    <mergeCell ref="D3:F3"/>
    <mergeCell ref="G3:J3"/>
    <mergeCell ref="R3:S4"/>
    <mergeCell ref="D4:F4"/>
    <mergeCell ref="G4:H4"/>
    <mergeCell ref="I4:J4"/>
    <mergeCell ref="K3:M3"/>
    <mergeCell ref="N3:Q3"/>
    <mergeCell ref="K4:M4"/>
    <mergeCell ref="N4:O4"/>
    <mergeCell ref="P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7FF5-06EC-4B78-B43F-071518505651}">
  <sheetPr>
    <tabColor theme="3"/>
  </sheetPr>
  <dimension ref="A1:G69"/>
  <sheetViews>
    <sheetView workbookViewId="0">
      <selection activeCell="I53" sqref="I53"/>
    </sheetView>
  </sheetViews>
  <sheetFormatPr baseColWidth="10" defaultColWidth="11.46875" defaultRowHeight="14.35" x14ac:dyDescent="0.5"/>
  <cols>
    <col min="2" max="4" width="13.17578125" style="1" bestFit="1" customWidth="1"/>
    <col min="5" max="5" width="13.17578125" style="1" customWidth="1"/>
    <col min="6" max="6" width="13.17578125" style="1" bestFit="1" customWidth="1"/>
  </cols>
  <sheetData>
    <row r="1" spans="1:7" ht="14.7" thickBot="1" x14ac:dyDescent="0.55000000000000004">
      <c r="A1" s="112" t="s">
        <v>0</v>
      </c>
      <c r="B1" s="120" t="s">
        <v>4</v>
      </c>
      <c r="C1" s="121"/>
      <c r="D1" s="120" t="s">
        <v>5</v>
      </c>
      <c r="E1" s="122"/>
      <c r="F1" s="121"/>
      <c r="G1" s="115" t="s">
        <v>7</v>
      </c>
    </row>
    <row r="2" spans="1:7" ht="16.25" customHeight="1" x14ac:dyDescent="0.5">
      <c r="A2" s="113"/>
      <c r="B2" s="118" t="s">
        <v>10</v>
      </c>
      <c r="C2" s="119"/>
      <c r="D2" s="6" t="s">
        <v>13</v>
      </c>
      <c r="E2" s="118" t="s">
        <v>11</v>
      </c>
      <c r="F2" s="119"/>
      <c r="G2" s="116"/>
    </row>
    <row r="3" spans="1:7" ht="29" customHeight="1" thickBot="1" x14ac:dyDescent="0.55000000000000004">
      <c r="A3" s="114"/>
      <c r="B3" s="15" t="s">
        <v>9</v>
      </c>
      <c r="C3" s="16" t="s">
        <v>12</v>
      </c>
      <c r="D3" s="18" t="s">
        <v>3</v>
      </c>
      <c r="E3" s="15" t="s">
        <v>8</v>
      </c>
      <c r="F3" s="16" t="s">
        <v>6</v>
      </c>
      <c r="G3" s="117"/>
    </row>
    <row r="4" spans="1:7" x14ac:dyDescent="0.5">
      <c r="A4" s="10">
        <v>1</v>
      </c>
      <c r="B4" s="13"/>
      <c r="C4" s="14">
        <v>600</v>
      </c>
      <c r="D4" s="17">
        <v>600</v>
      </c>
      <c r="E4" s="13"/>
      <c r="F4" s="14">
        <v>600</v>
      </c>
      <c r="G4" s="10"/>
    </row>
    <row r="5" spans="1:7" x14ac:dyDescent="0.5">
      <c r="A5" s="11">
        <v>2</v>
      </c>
      <c r="B5" s="2"/>
      <c r="C5" s="3">
        <v>480</v>
      </c>
      <c r="D5" s="7">
        <v>480</v>
      </c>
      <c r="E5" s="2"/>
      <c r="F5" s="3">
        <v>480</v>
      </c>
      <c r="G5" s="11"/>
    </row>
    <row r="6" spans="1:7" x14ac:dyDescent="0.5">
      <c r="A6" s="11">
        <v>3</v>
      </c>
      <c r="B6" s="2"/>
      <c r="C6" s="3">
        <v>420</v>
      </c>
      <c r="D6" s="7">
        <v>420</v>
      </c>
      <c r="E6" s="2"/>
      <c r="F6" s="3">
        <v>420</v>
      </c>
      <c r="G6" s="11"/>
    </row>
    <row r="7" spans="1:7" x14ac:dyDescent="0.5">
      <c r="A7" s="11">
        <v>4</v>
      </c>
      <c r="B7" s="2"/>
      <c r="C7" s="3">
        <v>360</v>
      </c>
      <c r="D7" s="7">
        <v>360</v>
      </c>
      <c r="E7" s="2"/>
      <c r="F7" s="3">
        <v>360</v>
      </c>
      <c r="G7" s="11"/>
    </row>
    <row r="8" spans="1:7" x14ac:dyDescent="0.5">
      <c r="A8" s="11">
        <v>5</v>
      </c>
      <c r="B8" s="2"/>
      <c r="C8" s="3">
        <v>330</v>
      </c>
      <c r="D8" s="7">
        <v>330</v>
      </c>
      <c r="E8" s="2"/>
      <c r="F8" s="3">
        <v>330</v>
      </c>
      <c r="G8" s="11"/>
    </row>
    <row r="9" spans="1:7" x14ac:dyDescent="0.5">
      <c r="A9" s="11">
        <v>6</v>
      </c>
      <c r="B9" s="2"/>
      <c r="C9" s="3">
        <v>300</v>
      </c>
      <c r="D9" s="7">
        <v>300</v>
      </c>
      <c r="E9" s="2"/>
      <c r="F9" s="3">
        <v>300</v>
      </c>
      <c r="G9" s="11"/>
    </row>
    <row r="10" spans="1:7" x14ac:dyDescent="0.5">
      <c r="A10" s="11">
        <v>7</v>
      </c>
      <c r="B10" s="2"/>
      <c r="C10" s="3">
        <v>270</v>
      </c>
      <c r="D10" s="7">
        <v>270</v>
      </c>
      <c r="E10" s="2"/>
      <c r="F10" s="3">
        <v>270</v>
      </c>
      <c r="G10" s="11"/>
    </row>
    <row r="11" spans="1:7" x14ac:dyDescent="0.5">
      <c r="A11" s="11">
        <v>8</v>
      </c>
      <c r="B11" s="2"/>
      <c r="C11" s="3">
        <v>240</v>
      </c>
      <c r="D11" s="7">
        <v>240</v>
      </c>
      <c r="E11" s="2"/>
      <c r="F11" s="3">
        <v>240</v>
      </c>
      <c r="G11" s="11"/>
    </row>
    <row r="12" spans="1:7" x14ac:dyDescent="0.5">
      <c r="A12" s="11">
        <v>9</v>
      </c>
      <c r="B12" s="2"/>
      <c r="C12" s="3">
        <v>210</v>
      </c>
      <c r="D12" s="7">
        <v>210</v>
      </c>
      <c r="E12" s="2"/>
      <c r="F12" s="3">
        <v>210</v>
      </c>
      <c r="G12" s="11"/>
    </row>
    <row r="13" spans="1:7" x14ac:dyDescent="0.5">
      <c r="A13" s="11">
        <v>10</v>
      </c>
      <c r="B13" s="2"/>
      <c r="C13" s="3">
        <v>180</v>
      </c>
      <c r="D13" s="7">
        <v>180</v>
      </c>
      <c r="E13" s="2"/>
      <c r="F13" s="3">
        <v>180</v>
      </c>
      <c r="G13" s="11"/>
    </row>
    <row r="14" spans="1:7" x14ac:dyDescent="0.5">
      <c r="A14" s="11">
        <v>11</v>
      </c>
      <c r="B14" s="2"/>
      <c r="C14" s="3">
        <v>162</v>
      </c>
      <c r="D14" s="7">
        <v>162</v>
      </c>
      <c r="E14" s="2"/>
      <c r="F14" s="3">
        <v>162</v>
      </c>
      <c r="G14" s="11"/>
    </row>
    <row r="15" spans="1:7" x14ac:dyDescent="0.5">
      <c r="A15" s="11">
        <v>12</v>
      </c>
      <c r="B15" s="2"/>
      <c r="C15" s="3">
        <v>144</v>
      </c>
      <c r="D15" s="7">
        <v>144</v>
      </c>
      <c r="E15" s="2"/>
      <c r="F15" s="3">
        <v>144</v>
      </c>
      <c r="G15" s="11"/>
    </row>
    <row r="16" spans="1:7" x14ac:dyDescent="0.5">
      <c r="A16" s="11">
        <v>13</v>
      </c>
      <c r="B16" s="2"/>
      <c r="C16" s="3">
        <v>132</v>
      </c>
      <c r="D16" s="7">
        <v>132</v>
      </c>
      <c r="E16" s="2"/>
      <c r="F16" s="3">
        <v>132</v>
      </c>
      <c r="G16" s="11"/>
    </row>
    <row r="17" spans="1:7" x14ac:dyDescent="0.5">
      <c r="A17" s="11">
        <v>14</v>
      </c>
      <c r="B17" s="2"/>
      <c r="C17" s="3">
        <v>120</v>
      </c>
      <c r="D17" s="7">
        <v>120</v>
      </c>
      <c r="E17" s="2"/>
      <c r="F17" s="3">
        <v>120</v>
      </c>
      <c r="G17" s="11"/>
    </row>
    <row r="18" spans="1:7" x14ac:dyDescent="0.5">
      <c r="A18" s="11">
        <v>15</v>
      </c>
      <c r="B18" s="2"/>
      <c r="C18" s="3">
        <v>108</v>
      </c>
      <c r="D18" s="7">
        <v>108</v>
      </c>
      <c r="E18" s="2"/>
      <c r="F18" s="3">
        <v>108</v>
      </c>
      <c r="G18" s="11"/>
    </row>
    <row r="19" spans="1:7" x14ac:dyDescent="0.5">
      <c r="A19" s="11">
        <v>16</v>
      </c>
      <c r="B19" s="2"/>
      <c r="C19" s="3">
        <v>96</v>
      </c>
      <c r="D19" s="7">
        <v>96</v>
      </c>
      <c r="E19" s="2"/>
      <c r="F19" s="3">
        <v>96</v>
      </c>
      <c r="G19" s="11"/>
    </row>
    <row r="20" spans="1:7" x14ac:dyDescent="0.5">
      <c r="A20" s="11">
        <v>17</v>
      </c>
      <c r="B20" s="2"/>
      <c r="C20" s="3">
        <v>90</v>
      </c>
      <c r="D20" s="7">
        <v>90</v>
      </c>
      <c r="E20" s="2"/>
      <c r="F20" s="3">
        <v>90</v>
      </c>
      <c r="G20" s="11"/>
    </row>
    <row r="21" spans="1:7" x14ac:dyDescent="0.5">
      <c r="A21" s="11">
        <v>18</v>
      </c>
      <c r="B21" s="2"/>
      <c r="C21" s="3">
        <v>84</v>
      </c>
      <c r="D21" s="7">
        <v>84</v>
      </c>
      <c r="E21" s="2"/>
      <c r="F21" s="3">
        <v>84</v>
      </c>
      <c r="G21" s="11"/>
    </row>
    <row r="22" spans="1:7" x14ac:dyDescent="0.5">
      <c r="A22" s="11">
        <v>19</v>
      </c>
      <c r="B22" s="2"/>
      <c r="C22" s="3">
        <v>78</v>
      </c>
      <c r="D22" s="7">
        <v>78</v>
      </c>
      <c r="E22" s="2"/>
      <c r="F22" s="3">
        <v>78</v>
      </c>
      <c r="G22" s="11"/>
    </row>
    <row r="23" spans="1:7" x14ac:dyDescent="0.5">
      <c r="A23" s="11">
        <v>20</v>
      </c>
      <c r="B23" s="2"/>
      <c r="C23" s="3">
        <v>72</v>
      </c>
      <c r="D23" s="7">
        <v>72</v>
      </c>
      <c r="E23" s="2"/>
      <c r="F23" s="3">
        <v>72</v>
      </c>
      <c r="G23" s="11"/>
    </row>
    <row r="24" spans="1:7" x14ac:dyDescent="0.5">
      <c r="A24" s="11">
        <v>21</v>
      </c>
      <c r="B24" s="2"/>
      <c r="C24" s="3">
        <v>66</v>
      </c>
      <c r="D24" s="7">
        <v>66</v>
      </c>
      <c r="E24" s="2"/>
      <c r="F24" s="3">
        <v>66</v>
      </c>
      <c r="G24" s="11"/>
    </row>
    <row r="25" spans="1:7" x14ac:dyDescent="0.5">
      <c r="A25" s="11">
        <v>22</v>
      </c>
      <c r="B25" s="2"/>
      <c r="C25" s="3">
        <v>60</v>
      </c>
      <c r="D25" s="7">
        <v>60</v>
      </c>
      <c r="E25" s="2"/>
      <c r="F25" s="3">
        <v>60</v>
      </c>
      <c r="G25" s="11"/>
    </row>
    <row r="26" spans="1:7" x14ac:dyDescent="0.5">
      <c r="A26" s="11">
        <v>23</v>
      </c>
      <c r="B26" s="2"/>
      <c r="C26" s="3">
        <v>54</v>
      </c>
      <c r="D26" s="7">
        <v>54</v>
      </c>
      <c r="E26" s="2"/>
      <c r="F26" s="3">
        <v>54</v>
      </c>
      <c r="G26" s="11"/>
    </row>
    <row r="27" spans="1:7" x14ac:dyDescent="0.5">
      <c r="A27" s="11">
        <v>24</v>
      </c>
      <c r="B27" s="2"/>
      <c r="C27" s="3">
        <v>48</v>
      </c>
      <c r="D27" s="7">
        <v>48</v>
      </c>
      <c r="E27" s="2"/>
      <c r="F27" s="3">
        <v>48</v>
      </c>
      <c r="G27" s="11"/>
    </row>
    <row r="28" spans="1:7" x14ac:dyDescent="0.5">
      <c r="A28" s="11">
        <v>25</v>
      </c>
      <c r="B28" s="2"/>
      <c r="C28" s="3">
        <v>42</v>
      </c>
      <c r="D28" s="7">
        <v>42</v>
      </c>
      <c r="E28" s="2"/>
      <c r="F28" s="3">
        <v>42</v>
      </c>
      <c r="G28" s="11"/>
    </row>
    <row r="29" spans="1:7" x14ac:dyDescent="0.5">
      <c r="A29" s="11">
        <v>26</v>
      </c>
      <c r="B29" s="2"/>
      <c r="C29" s="3">
        <v>41</v>
      </c>
      <c r="D29" s="7">
        <v>41</v>
      </c>
      <c r="E29" s="2"/>
      <c r="F29" s="3">
        <v>41</v>
      </c>
      <c r="G29" s="11"/>
    </row>
    <row r="30" spans="1:7" x14ac:dyDescent="0.5">
      <c r="A30" s="11">
        <v>27</v>
      </c>
      <c r="B30" s="2"/>
      <c r="C30" s="3">
        <v>40</v>
      </c>
      <c r="D30" s="7">
        <v>40</v>
      </c>
      <c r="E30" s="2"/>
      <c r="F30" s="3">
        <v>40</v>
      </c>
      <c r="G30" s="11"/>
    </row>
    <row r="31" spans="1:7" x14ac:dyDescent="0.5">
      <c r="A31" s="11">
        <v>28</v>
      </c>
      <c r="B31" s="2"/>
      <c r="C31" s="3">
        <v>39</v>
      </c>
      <c r="D31" s="7">
        <v>39</v>
      </c>
      <c r="E31" s="2"/>
      <c r="F31" s="3">
        <v>39</v>
      </c>
      <c r="G31" s="11"/>
    </row>
    <row r="32" spans="1:7" x14ac:dyDescent="0.5">
      <c r="A32" s="11">
        <v>29</v>
      </c>
      <c r="B32" s="2"/>
      <c r="C32" s="3">
        <v>38</v>
      </c>
      <c r="D32" s="7">
        <v>38</v>
      </c>
      <c r="E32" s="2"/>
      <c r="F32" s="3">
        <v>38</v>
      </c>
      <c r="G32" s="11"/>
    </row>
    <row r="33" spans="1:7" x14ac:dyDescent="0.5">
      <c r="A33" s="11">
        <v>30</v>
      </c>
      <c r="B33" s="2"/>
      <c r="C33" s="3">
        <v>37</v>
      </c>
      <c r="D33" s="7">
        <v>37</v>
      </c>
      <c r="E33" s="2"/>
      <c r="F33" s="3">
        <v>37</v>
      </c>
      <c r="G33" s="11"/>
    </row>
    <row r="34" spans="1:7" x14ac:dyDescent="0.5">
      <c r="A34" s="11">
        <v>31</v>
      </c>
      <c r="B34" s="2"/>
      <c r="C34" s="3">
        <v>36</v>
      </c>
      <c r="D34" s="7">
        <v>36</v>
      </c>
      <c r="E34" s="2"/>
      <c r="F34" s="3">
        <v>36</v>
      </c>
      <c r="G34" s="11"/>
    </row>
    <row r="35" spans="1:7" x14ac:dyDescent="0.5">
      <c r="A35" s="11">
        <v>32</v>
      </c>
      <c r="B35" s="2"/>
      <c r="C35" s="3">
        <v>35</v>
      </c>
      <c r="D35" s="7">
        <v>35</v>
      </c>
      <c r="E35" s="2"/>
      <c r="F35" s="3">
        <v>35</v>
      </c>
      <c r="G35" s="11"/>
    </row>
    <row r="36" spans="1:7" x14ac:dyDescent="0.5">
      <c r="A36" s="11">
        <v>33</v>
      </c>
      <c r="B36" s="2"/>
      <c r="C36" s="3">
        <v>34</v>
      </c>
      <c r="D36" s="7">
        <v>34</v>
      </c>
      <c r="E36" s="2"/>
      <c r="F36" s="3">
        <v>34</v>
      </c>
      <c r="G36" s="11"/>
    </row>
    <row r="37" spans="1:7" x14ac:dyDescent="0.5">
      <c r="A37" s="11">
        <v>34</v>
      </c>
      <c r="B37" s="2"/>
      <c r="C37" s="3">
        <v>33</v>
      </c>
      <c r="D37" s="7">
        <v>33</v>
      </c>
      <c r="E37" s="2"/>
      <c r="F37" s="3">
        <v>33</v>
      </c>
      <c r="G37" s="11"/>
    </row>
    <row r="38" spans="1:7" x14ac:dyDescent="0.5">
      <c r="A38" s="11">
        <v>35</v>
      </c>
      <c r="B38" s="2"/>
      <c r="C38" s="3">
        <v>32</v>
      </c>
      <c r="D38" s="7">
        <v>32</v>
      </c>
      <c r="E38" s="2"/>
      <c r="F38" s="3">
        <v>32</v>
      </c>
      <c r="G38" s="11"/>
    </row>
    <row r="39" spans="1:7" x14ac:dyDescent="0.5">
      <c r="A39" s="11">
        <v>36</v>
      </c>
      <c r="B39" s="2"/>
      <c r="C39" s="3">
        <v>31</v>
      </c>
      <c r="D39" s="7">
        <v>31</v>
      </c>
      <c r="E39" s="2"/>
      <c r="F39" s="3">
        <v>31</v>
      </c>
      <c r="G39" s="11"/>
    </row>
    <row r="40" spans="1:7" x14ac:dyDescent="0.5">
      <c r="A40" s="11">
        <v>37</v>
      </c>
      <c r="B40" s="2"/>
      <c r="C40" s="3">
        <v>30</v>
      </c>
      <c r="D40" s="7">
        <v>30</v>
      </c>
      <c r="E40" s="2"/>
      <c r="F40" s="3">
        <v>30</v>
      </c>
      <c r="G40" s="11"/>
    </row>
    <row r="41" spans="1:7" x14ac:dyDescent="0.5">
      <c r="A41" s="11">
        <v>38</v>
      </c>
      <c r="B41" s="2"/>
      <c r="C41" s="3">
        <v>29</v>
      </c>
      <c r="D41" s="7">
        <v>29</v>
      </c>
      <c r="E41" s="2"/>
      <c r="F41" s="3">
        <v>29</v>
      </c>
      <c r="G41" s="11"/>
    </row>
    <row r="42" spans="1:7" x14ac:dyDescent="0.5">
      <c r="A42" s="11">
        <v>39</v>
      </c>
      <c r="B42" s="2"/>
      <c r="C42" s="3">
        <v>28</v>
      </c>
      <c r="D42" s="7">
        <v>28</v>
      </c>
      <c r="E42" s="2"/>
      <c r="F42" s="3">
        <v>28</v>
      </c>
      <c r="G42" s="11"/>
    </row>
    <row r="43" spans="1:7" x14ac:dyDescent="0.5">
      <c r="A43" s="11">
        <v>40</v>
      </c>
      <c r="B43" s="2"/>
      <c r="C43" s="3">
        <v>27</v>
      </c>
      <c r="D43" s="7">
        <v>27</v>
      </c>
      <c r="E43" s="2"/>
      <c r="F43" s="3">
        <v>27</v>
      </c>
      <c r="G43" s="11"/>
    </row>
    <row r="44" spans="1:7" x14ac:dyDescent="0.5">
      <c r="A44" s="11">
        <v>41</v>
      </c>
      <c r="B44" s="2"/>
      <c r="C44" s="3">
        <v>26</v>
      </c>
      <c r="D44" s="7">
        <v>26</v>
      </c>
      <c r="E44" s="2"/>
      <c r="F44" s="3">
        <v>26</v>
      </c>
      <c r="G44" s="11"/>
    </row>
    <row r="45" spans="1:7" x14ac:dyDescent="0.5">
      <c r="A45" s="11">
        <v>42</v>
      </c>
      <c r="B45" s="2"/>
      <c r="C45" s="3">
        <v>25</v>
      </c>
      <c r="D45" s="7">
        <v>25</v>
      </c>
      <c r="E45" s="2"/>
      <c r="F45" s="3">
        <v>25</v>
      </c>
      <c r="G45" s="11"/>
    </row>
    <row r="46" spans="1:7" x14ac:dyDescent="0.5">
      <c r="A46" s="11">
        <v>43</v>
      </c>
      <c r="B46" s="2"/>
      <c r="C46" s="3">
        <v>24</v>
      </c>
      <c r="D46" s="7">
        <v>24</v>
      </c>
      <c r="E46" s="2"/>
      <c r="F46" s="3">
        <v>24</v>
      </c>
      <c r="G46" s="11"/>
    </row>
    <row r="47" spans="1:7" x14ac:dyDescent="0.5">
      <c r="A47" s="11">
        <v>44</v>
      </c>
      <c r="B47" s="2"/>
      <c r="C47" s="3">
        <v>23</v>
      </c>
      <c r="D47" s="7">
        <v>23</v>
      </c>
      <c r="E47" s="2"/>
      <c r="F47" s="3">
        <v>23</v>
      </c>
      <c r="G47" s="11"/>
    </row>
    <row r="48" spans="1:7" x14ac:dyDescent="0.5">
      <c r="A48" s="11">
        <v>45</v>
      </c>
      <c r="B48" s="2"/>
      <c r="C48" s="3">
        <v>22</v>
      </c>
      <c r="D48" s="7">
        <v>22</v>
      </c>
      <c r="E48" s="2"/>
      <c r="F48" s="3">
        <v>22</v>
      </c>
      <c r="G48" s="11"/>
    </row>
    <row r="49" spans="1:7" x14ac:dyDescent="0.5">
      <c r="A49" s="11">
        <v>46</v>
      </c>
      <c r="B49" s="2"/>
      <c r="C49" s="3">
        <v>21</v>
      </c>
      <c r="D49" s="7">
        <v>21</v>
      </c>
      <c r="E49" s="2"/>
      <c r="F49" s="3">
        <v>21</v>
      </c>
      <c r="G49" s="11"/>
    </row>
    <row r="50" spans="1:7" x14ac:dyDescent="0.5">
      <c r="A50" s="11">
        <v>47</v>
      </c>
      <c r="B50" s="2"/>
      <c r="C50" s="3">
        <v>20</v>
      </c>
      <c r="D50" s="7">
        <v>20</v>
      </c>
      <c r="E50" s="2"/>
      <c r="F50" s="3">
        <v>20</v>
      </c>
      <c r="G50" s="11"/>
    </row>
    <row r="51" spans="1:7" x14ac:dyDescent="0.5">
      <c r="A51" s="11">
        <v>48</v>
      </c>
      <c r="B51" s="2"/>
      <c r="C51" s="3">
        <v>19</v>
      </c>
      <c r="D51" s="7">
        <v>19</v>
      </c>
      <c r="E51" s="2"/>
      <c r="F51" s="3">
        <v>19</v>
      </c>
      <c r="G51" s="11"/>
    </row>
    <row r="52" spans="1:7" x14ac:dyDescent="0.5">
      <c r="A52" s="11">
        <v>49</v>
      </c>
      <c r="B52" s="2"/>
      <c r="C52" s="3">
        <v>18</v>
      </c>
      <c r="D52" s="7">
        <v>18</v>
      </c>
      <c r="E52" s="2"/>
      <c r="F52" s="3">
        <v>18</v>
      </c>
      <c r="G52" s="11"/>
    </row>
    <row r="53" spans="1:7" x14ac:dyDescent="0.5">
      <c r="A53" s="11">
        <v>50</v>
      </c>
      <c r="B53" s="2"/>
      <c r="C53" s="3">
        <v>17</v>
      </c>
      <c r="D53" s="7">
        <v>17</v>
      </c>
      <c r="E53" s="2"/>
      <c r="F53" s="3">
        <v>17</v>
      </c>
      <c r="G53" s="11"/>
    </row>
    <row r="54" spans="1:7" x14ac:dyDescent="0.5">
      <c r="A54" s="11">
        <v>51</v>
      </c>
      <c r="B54" s="2"/>
      <c r="C54" s="3">
        <v>16</v>
      </c>
      <c r="D54" s="7">
        <v>16</v>
      </c>
      <c r="E54" s="2"/>
      <c r="F54" s="3">
        <v>16</v>
      </c>
      <c r="G54" s="11"/>
    </row>
    <row r="55" spans="1:7" x14ac:dyDescent="0.5">
      <c r="A55" s="11">
        <v>52</v>
      </c>
      <c r="B55" s="2"/>
      <c r="C55" s="3">
        <v>15</v>
      </c>
      <c r="D55" s="7">
        <v>15</v>
      </c>
      <c r="E55" s="2"/>
      <c r="F55" s="3">
        <v>15</v>
      </c>
      <c r="G55" s="11"/>
    </row>
    <row r="56" spans="1:7" x14ac:dyDescent="0.5">
      <c r="A56" s="11">
        <v>53</v>
      </c>
      <c r="B56" s="2"/>
      <c r="C56" s="3">
        <v>14</v>
      </c>
      <c r="D56" s="7">
        <v>14</v>
      </c>
      <c r="E56" s="2"/>
      <c r="F56" s="3">
        <v>14</v>
      </c>
      <c r="G56" s="11"/>
    </row>
    <row r="57" spans="1:7" x14ac:dyDescent="0.5">
      <c r="A57" s="11">
        <v>54</v>
      </c>
      <c r="B57" s="2"/>
      <c r="C57" s="3">
        <v>13</v>
      </c>
      <c r="D57" s="7">
        <v>13</v>
      </c>
      <c r="E57" s="2"/>
      <c r="F57" s="3">
        <v>13</v>
      </c>
      <c r="G57" s="11"/>
    </row>
    <row r="58" spans="1:7" x14ac:dyDescent="0.5">
      <c r="A58" s="11">
        <v>55</v>
      </c>
      <c r="B58" s="2"/>
      <c r="C58" s="3">
        <v>12</v>
      </c>
      <c r="D58" s="7">
        <v>12</v>
      </c>
      <c r="E58" s="2"/>
      <c r="F58" s="3">
        <v>12</v>
      </c>
      <c r="G58" s="11"/>
    </row>
    <row r="59" spans="1:7" x14ac:dyDescent="0.5">
      <c r="A59" s="11">
        <v>56</v>
      </c>
      <c r="B59" s="2"/>
      <c r="C59" s="3">
        <v>11</v>
      </c>
      <c r="D59" s="7">
        <v>11</v>
      </c>
      <c r="E59" s="2"/>
      <c r="F59" s="3">
        <v>11</v>
      </c>
      <c r="G59" s="11"/>
    </row>
    <row r="60" spans="1:7" x14ac:dyDescent="0.5">
      <c r="A60" s="11">
        <v>57</v>
      </c>
      <c r="B60" s="2"/>
      <c r="C60" s="3">
        <v>10</v>
      </c>
      <c r="D60" s="7">
        <v>10</v>
      </c>
      <c r="E60" s="2"/>
      <c r="F60" s="3">
        <v>10</v>
      </c>
      <c r="G60" s="11"/>
    </row>
    <row r="61" spans="1:7" x14ac:dyDescent="0.5">
      <c r="A61" s="11">
        <v>58</v>
      </c>
      <c r="B61" s="2"/>
      <c r="C61" s="3">
        <v>9</v>
      </c>
      <c r="D61" s="7">
        <v>9</v>
      </c>
      <c r="E61" s="2"/>
      <c r="F61" s="3">
        <v>9</v>
      </c>
      <c r="G61" s="11"/>
    </row>
    <row r="62" spans="1:7" x14ac:dyDescent="0.5">
      <c r="A62" s="11">
        <v>59</v>
      </c>
      <c r="B62" s="2"/>
      <c r="C62" s="3">
        <v>8</v>
      </c>
      <c r="D62" s="7">
        <v>8</v>
      </c>
      <c r="E62" s="2"/>
      <c r="F62" s="3">
        <v>8</v>
      </c>
      <c r="G62" s="11"/>
    </row>
    <row r="63" spans="1:7" x14ac:dyDescent="0.5">
      <c r="A63" s="11">
        <v>60</v>
      </c>
      <c r="B63" s="2"/>
      <c r="C63" s="3">
        <v>7</v>
      </c>
      <c r="D63" s="7">
        <v>7</v>
      </c>
      <c r="E63" s="2"/>
      <c r="F63" s="3">
        <v>7</v>
      </c>
      <c r="G63" s="11"/>
    </row>
    <row r="64" spans="1:7" x14ac:dyDescent="0.5">
      <c r="A64" s="11">
        <v>61</v>
      </c>
      <c r="B64" s="2"/>
      <c r="C64" s="3">
        <v>6</v>
      </c>
      <c r="D64" s="7">
        <v>6</v>
      </c>
      <c r="E64" s="2"/>
      <c r="F64" s="3">
        <v>6</v>
      </c>
      <c r="G64" s="11"/>
    </row>
    <row r="65" spans="1:7" x14ac:dyDescent="0.5">
      <c r="A65" s="11">
        <v>62</v>
      </c>
      <c r="B65" s="2"/>
      <c r="C65" s="3">
        <v>5</v>
      </c>
      <c r="D65" s="7">
        <v>5</v>
      </c>
      <c r="E65" s="2"/>
      <c r="F65" s="3">
        <v>5</v>
      </c>
      <c r="G65" s="11"/>
    </row>
    <row r="66" spans="1:7" x14ac:dyDescent="0.5">
      <c r="A66" s="11">
        <v>63</v>
      </c>
      <c r="B66" s="2"/>
      <c r="C66" s="3">
        <v>4</v>
      </c>
      <c r="D66" s="7">
        <v>4</v>
      </c>
      <c r="E66" s="2"/>
      <c r="F66" s="3">
        <v>4</v>
      </c>
      <c r="G66" s="11"/>
    </row>
    <row r="67" spans="1:7" x14ac:dyDescent="0.5">
      <c r="A67" s="11">
        <v>64</v>
      </c>
      <c r="B67" s="2"/>
      <c r="C67" s="3">
        <v>3</v>
      </c>
      <c r="D67" s="7">
        <v>3</v>
      </c>
      <c r="E67" s="2"/>
      <c r="F67" s="3">
        <v>3</v>
      </c>
      <c r="G67" s="11"/>
    </row>
    <row r="68" spans="1:7" ht="14.7" thickBot="1" x14ac:dyDescent="0.55000000000000004">
      <c r="A68" s="11">
        <v>65</v>
      </c>
      <c r="B68" s="2"/>
      <c r="C68" s="3">
        <v>2</v>
      </c>
      <c r="D68" s="7">
        <v>2</v>
      </c>
      <c r="E68" s="2"/>
      <c r="F68" s="3">
        <v>2</v>
      </c>
      <c r="G68" s="12"/>
    </row>
    <row r="69" spans="1:7" ht="14.7" thickBot="1" x14ac:dyDescent="0.55000000000000004">
      <c r="A69" s="12">
        <v>66</v>
      </c>
      <c r="B69" s="4"/>
      <c r="C69" s="5">
        <v>1</v>
      </c>
      <c r="D69" s="8">
        <v>1</v>
      </c>
      <c r="E69" s="4"/>
      <c r="F69" s="5">
        <v>1</v>
      </c>
      <c r="G69" s="9"/>
    </row>
  </sheetData>
  <mergeCells count="6">
    <mergeCell ref="A1:A3"/>
    <mergeCell ref="G1:G3"/>
    <mergeCell ref="B2:C2"/>
    <mergeCell ref="E2:F2"/>
    <mergeCell ref="B1:C1"/>
    <mergeCell ref="D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ttachments/>
</file>

<file path=customXml/itemProps1.xml><?xml version="1.0" encoding="utf-8"?>
<ds:datastoreItem xmlns:ds="http://schemas.openxmlformats.org/officeDocument/2006/customXml" ds:itemID="{85F3B080-5823-412A-809D-F83B0CD6B0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NC M-Jr</vt:lpstr>
      <vt:lpstr>NC K-Sr</vt:lpstr>
      <vt:lpstr>NC M-Sr</vt:lpstr>
      <vt:lpstr> NC-poeng skala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Tidtaker</dc:creator>
  <cp:lastModifiedBy>Admin</cp:lastModifiedBy>
  <dcterms:created xsi:type="dcterms:W3CDTF">2022-01-15T08:08:44Z</dcterms:created>
  <dcterms:modified xsi:type="dcterms:W3CDTF">2022-03-21T10:46:49Z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ToolsAttachments">
    <vt:lpwstr>{85F3B080-5823-412A-809D-F83B0CD6B000}</vt:lpwstr>
  </property>
</Properties>
</file>