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orbr\Downloads\"/>
    </mc:Choice>
  </mc:AlternateContent>
  <xr:revisionPtr revIDLastSave="0" documentId="8_{28676C84-41BA-460C-A13B-A132746D3E5C}" xr6:coauthVersionLast="47" xr6:coauthVersionMax="47" xr10:uidLastSave="{00000000-0000-0000-0000-000000000000}"/>
  <bookViews>
    <workbookView xWindow="-108" yWindow="-108" windowWidth="23256" windowHeight="13896" xr2:uid="{B4770190-7BEC-4840-8B90-E914F1FE7821}"/>
  </bookViews>
  <sheets>
    <sheet name="Regnskap" sheetId="1" r:id="rId1"/>
    <sheet name="Budsjett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5" i="1" l="1"/>
  <c r="C134" i="1"/>
  <c r="C133" i="1"/>
  <c r="E141" i="1"/>
  <c r="F49" i="1"/>
  <c r="F48" i="1"/>
  <c r="F47" i="1"/>
  <c r="F50" i="1" s="1"/>
  <c r="G49" i="1"/>
  <c r="F40" i="1"/>
  <c r="F53" i="1" s="1"/>
  <c r="F56" i="1" s="1"/>
  <c r="F57" i="1" s="1"/>
  <c r="F69" i="1" s="1"/>
  <c r="B22" i="2"/>
  <c r="B16" i="2"/>
  <c r="G129" i="1"/>
  <c r="G47" i="1"/>
  <c r="I49" i="1"/>
  <c r="I107" i="1"/>
  <c r="I46" i="1" s="1"/>
  <c r="I50" i="1" s="1"/>
  <c r="K92" i="1"/>
  <c r="G92" i="1"/>
  <c r="E139" i="1" s="1"/>
  <c r="I92" i="1"/>
  <c r="G40" i="1"/>
  <c r="K40" i="1"/>
  <c r="K53" i="1" s="1"/>
  <c r="K56" i="1" s="1"/>
  <c r="K57" i="1" s="1"/>
  <c r="I40" i="1"/>
  <c r="K116" i="1"/>
  <c r="B24" i="2"/>
  <c r="E140" i="1" l="1"/>
  <c r="G50" i="1"/>
  <c r="G53" i="1" s="1"/>
  <c r="G56" i="1" s="1"/>
  <c r="G57" i="1" s="1"/>
  <c r="I53" i="1"/>
  <c r="I56" i="1" s="1"/>
  <c r="I57" i="1" s="1"/>
</calcChain>
</file>

<file path=xl/sharedStrings.xml><?xml version="1.0" encoding="utf-8"?>
<sst xmlns="http://schemas.openxmlformats.org/spreadsheetml/2006/main" count="100" uniqueCount="90">
  <si>
    <t>Bankinnskudd, kontanter o.l.</t>
  </si>
  <si>
    <t>EIENDELER</t>
  </si>
  <si>
    <t>OMLØPSMIDLER</t>
  </si>
  <si>
    <t>SUM OMLØPSMIDDLER</t>
  </si>
  <si>
    <t>SUM EIENDELER</t>
  </si>
  <si>
    <t>EGENKAPITAL OG GJELD</t>
  </si>
  <si>
    <t>Annen egenkapital</t>
  </si>
  <si>
    <t>Sum opptjent egenkapital</t>
  </si>
  <si>
    <t>SUM EGENKAPITAL</t>
  </si>
  <si>
    <t>EGENKAPITAL</t>
  </si>
  <si>
    <t>Opptjent egenkapital</t>
  </si>
  <si>
    <t>GJELD</t>
  </si>
  <si>
    <t>KORTSIKTIG GJELD</t>
  </si>
  <si>
    <t>Annen kortsiktig gjeld</t>
  </si>
  <si>
    <t>SUM KORTSIKTIG GJELD</t>
  </si>
  <si>
    <t>SUM GJELD</t>
  </si>
  <si>
    <t>SUM EGENKAPITAL OG GJELD</t>
  </si>
  <si>
    <t>Note</t>
  </si>
  <si>
    <t>Resultatregnskap</t>
  </si>
  <si>
    <t>DRIFTSINNTEKTER OG DRIFTSKOSTNADER</t>
  </si>
  <si>
    <t>Driftsinnteker</t>
  </si>
  <si>
    <t>Sum driftsinntekter</t>
  </si>
  <si>
    <t>Driftskostnader</t>
  </si>
  <si>
    <t>Kontigenter</t>
  </si>
  <si>
    <t>Annen driftkostnad</t>
  </si>
  <si>
    <t>Sum driftskostnader</t>
  </si>
  <si>
    <t>ÅRSRESULTAT</t>
  </si>
  <si>
    <t>OVERF. OG DISPONERINGER</t>
  </si>
  <si>
    <t>Overføringer egenkapital</t>
  </si>
  <si>
    <t>SUM OVERF. OG DISPONERINGER</t>
  </si>
  <si>
    <t>for</t>
  </si>
  <si>
    <t>NCF Region Nord</t>
  </si>
  <si>
    <t>Organsisasjonsnr. 924041080</t>
  </si>
  <si>
    <t>Regnskapshonorar (for 2021 regnskapet)</t>
  </si>
  <si>
    <t>Utstyr</t>
  </si>
  <si>
    <t>Reisekostnader</t>
  </si>
  <si>
    <t>Faktura NCF</t>
  </si>
  <si>
    <t>Tilskudd til klubber</t>
  </si>
  <si>
    <t>Tilført fra årsresultat</t>
  </si>
  <si>
    <t xml:space="preserve">Årsregnskapet er satt opp i samsvar med NIFs regnskaps- og revisjonsbestemmelser for små </t>
  </si>
  <si>
    <t>organisasjonsledd (RRB).</t>
  </si>
  <si>
    <t>til organisasjonsleddets art og omfang.</t>
  </si>
  <si>
    <t>Overordnet:</t>
  </si>
  <si>
    <t xml:space="preserve">Regnskapet viser en oppstilling over inntekter og kostnader i regnskapsåret for  </t>
  </si>
  <si>
    <t xml:space="preserve">organisasjonsleddet. Regnskapet er spesifisert slikt det anses hensikstmessig i forhold </t>
  </si>
  <si>
    <t>Andre inntekter</t>
  </si>
  <si>
    <t>Deltagelse NCF-aktiviteter</t>
  </si>
  <si>
    <t>Fysisk styremøte</t>
  </si>
  <si>
    <t>Regnskapsprogram</t>
  </si>
  <si>
    <t>Kommisærutgifter</t>
  </si>
  <si>
    <t>Note 2 - Annen driftkostnad</t>
  </si>
  <si>
    <t>Trykk til jakker</t>
  </si>
  <si>
    <t>Deltagelse på kommisærkurs</t>
  </si>
  <si>
    <t>Note 1 - Kommisærutgifter</t>
  </si>
  <si>
    <t>Sum kommisærutgifter</t>
  </si>
  <si>
    <t>Sum annen driftskostnad</t>
  </si>
  <si>
    <t>Note 3 - Annen egenkapital</t>
  </si>
  <si>
    <t xml:space="preserve"> </t>
  </si>
  <si>
    <t>Regionsmesterskap (reise, opphold og medaljer)</t>
  </si>
  <si>
    <t>Balanse pr. 31.12.2024</t>
  </si>
  <si>
    <t>NOTER 2024</t>
  </si>
  <si>
    <t xml:space="preserve">Regnskapsprogram </t>
  </si>
  <si>
    <t xml:space="preserve">Reisekostnader </t>
  </si>
  <si>
    <t>Sum annen driftskostnader</t>
  </si>
  <si>
    <t>Tilskudd fra idrettsforbund</t>
  </si>
  <si>
    <t>Tilskudd til enkeltutøvere</t>
  </si>
  <si>
    <t>Kostnader</t>
  </si>
  <si>
    <t>Administrasjon</t>
  </si>
  <si>
    <t>Aktiviteter</t>
  </si>
  <si>
    <t>Inntekter</t>
  </si>
  <si>
    <t>Styremøter</t>
  </si>
  <si>
    <t>Deltagelse på sentrale aktiviteter (NCF)</t>
  </si>
  <si>
    <t>Kommisærer, kurs</t>
  </si>
  <si>
    <t>Kommisærer, bekledning</t>
  </si>
  <si>
    <t>Arrangørstøtte</t>
  </si>
  <si>
    <t xml:space="preserve">Sportslig utvikling </t>
  </si>
  <si>
    <t xml:space="preserve">Reisestøtte </t>
  </si>
  <si>
    <t>Sum utgifter</t>
  </si>
  <si>
    <t>Kontingent</t>
  </si>
  <si>
    <t>Støtte fra Idrettskretser og NCF</t>
  </si>
  <si>
    <t>Sum inntekter</t>
  </si>
  <si>
    <t>Resultat (underskudd)</t>
  </si>
  <si>
    <t xml:space="preserve">Eksterne tilskudd og egne midler </t>
  </si>
  <si>
    <t xml:space="preserve">Faste driftsutgifter og admin kostnader </t>
  </si>
  <si>
    <t>Pr. 01.01.2025</t>
  </si>
  <si>
    <t>Pr. 31.12.2025</t>
  </si>
  <si>
    <t>Region øst</t>
  </si>
  <si>
    <t>Årsregnskap 2025</t>
  </si>
  <si>
    <t>Budsjett 2026</t>
  </si>
  <si>
    <t>Styret kan gis fullmakt til justeringer av budsjett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</si>
</sst>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 &quot;kr&quot;\ * #,##0.00_ ;_ &quot;kr&quot;\ * \-#,##0.00_ ;_ &quot;kr&quot;\ * &quot;-&quot;??_ ;_ @_ "/>
    <numFmt numFmtId="164" formatCode="_-&quot;kr&quot;\ * #,##0.00_-;\-&quot;kr&quot;\ * #,##0.00_-;_-&quot;kr&quot;\ * &quot;-&quot;??_-;_-@_-"/>
    <numFmt numFmtId="165" formatCode="_([$kr-414]\ * #,##0.00_);_([$kr-414]\ * \(#,##0.00\);_([$kr-414]\ * &quot;-&quot;??_);_(@_)"/>
    <numFmt numFmtId="166" formatCode="_ [$kr-414]\ * #,##0.00_ ;_ [$kr-414]\ * \-#,##0.00_ ;_ [$kr-414]\ * &quot;-&quot;??_ ;_ @_ 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14" fontId="0" fillId="0" borderId="0" xfId="0" applyNumberFormat="1"/>
    <xf numFmtId="3" fontId="0" fillId="0" borderId="0" xfId="0" applyNumberFormat="1"/>
    <xf numFmtId="0" fontId="4" fillId="0" borderId="0" xfId="0" applyFont="1"/>
    <xf numFmtId="0" fontId="1" fillId="0" borderId="0" xfId="0" applyFont="1"/>
    <xf numFmtId="0" fontId="5" fillId="0" borderId="0" xfId="0" applyFont="1"/>
    <xf numFmtId="0" fontId="0" fillId="0" borderId="1" xfId="0" applyBorder="1"/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vertical="top"/>
    </xf>
    <xf numFmtId="0" fontId="0" fillId="0" borderId="0" xfId="0" applyAlignment="1">
      <alignment horizontal="left" vertical="top"/>
    </xf>
    <xf numFmtId="0" fontId="0" fillId="0" borderId="0" xfId="0" applyAlignment="1">
      <alignment horizontal="left"/>
    </xf>
    <xf numFmtId="0" fontId="8" fillId="0" borderId="0" xfId="0" applyFont="1"/>
    <xf numFmtId="0" fontId="0" fillId="0" borderId="1" xfId="0" applyBorder="1" applyAlignment="1">
      <alignment horizontal="left"/>
    </xf>
    <xf numFmtId="0" fontId="9" fillId="0" borderId="0" xfId="0" applyFont="1" applyAlignment="1">
      <alignment horizontal="left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0" fillId="0" borderId="0" xfId="0" applyNumberFormat="1"/>
    <xf numFmtId="164" fontId="0" fillId="0" borderId="1" xfId="0" applyNumberFormat="1" applyBorder="1"/>
    <xf numFmtId="164" fontId="8" fillId="0" borderId="0" xfId="0" applyNumberFormat="1" applyFont="1"/>
    <xf numFmtId="164" fontId="0" fillId="0" borderId="0" xfId="0" applyNumberFormat="1" applyAlignment="1">
      <alignment horizontal="left"/>
    </xf>
    <xf numFmtId="164" fontId="0" fillId="0" borderId="1" xfId="0" applyNumberFormat="1" applyBorder="1" applyAlignment="1">
      <alignment horizontal="left"/>
    </xf>
    <xf numFmtId="164" fontId="0" fillId="0" borderId="0" xfId="0" applyNumberFormat="1" applyAlignment="1">
      <alignment horizontal="left" vertical="top"/>
    </xf>
    <xf numFmtId="0" fontId="10" fillId="0" borderId="0" xfId="0" applyFont="1" applyAlignment="1">
      <alignment horizontal="left"/>
    </xf>
    <xf numFmtId="0" fontId="1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center"/>
    </xf>
    <xf numFmtId="0" fontId="9" fillId="0" borderId="0" xfId="0" applyFont="1" applyAlignment="1">
      <alignment horizontal="left" vertical="center"/>
    </xf>
    <xf numFmtId="164" fontId="0" fillId="2" borderId="0" xfId="0" applyNumberFormat="1" applyFill="1"/>
    <xf numFmtId="0" fontId="1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8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13" fillId="0" borderId="4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164" fontId="13" fillId="0" borderId="5" xfId="0" applyNumberFormat="1" applyFont="1" applyBorder="1" applyAlignment="1">
      <alignment horizontal="left" vertical="center" wrapText="1"/>
    </xf>
    <xf numFmtId="164" fontId="11" fillId="0" borderId="5" xfId="0" applyNumberFormat="1" applyFont="1" applyBorder="1" applyAlignment="1">
      <alignment horizontal="left" vertical="center" wrapText="1"/>
    </xf>
    <xf numFmtId="164" fontId="14" fillId="0" borderId="5" xfId="0" applyNumberFormat="1" applyFont="1" applyBorder="1" applyAlignment="1">
      <alignment horizontal="left" vertical="center" wrapText="1"/>
    </xf>
    <xf numFmtId="164" fontId="15" fillId="0" borderId="5" xfId="0" applyNumberFormat="1" applyFont="1" applyBorder="1" applyAlignment="1">
      <alignment horizontal="left" vertical="center" wrapText="1"/>
    </xf>
    <xf numFmtId="164" fontId="2" fillId="0" borderId="5" xfId="0" applyNumberFormat="1" applyFont="1" applyBorder="1" applyAlignment="1">
      <alignment horizontal="left" vertical="center" wrapText="1"/>
    </xf>
    <xf numFmtId="0" fontId="13" fillId="0" borderId="4" xfId="0" applyFont="1" applyBorder="1" applyAlignment="1">
      <alignment horizontal="left" vertical="top" wrapText="1"/>
    </xf>
    <xf numFmtId="165" fontId="0" fillId="0" borderId="0" xfId="0" applyNumberFormat="1"/>
    <xf numFmtId="165" fontId="0" fillId="0" borderId="1" xfId="0" applyNumberFormat="1" applyBorder="1"/>
    <xf numFmtId="164" fontId="0" fillId="5" borderId="0" xfId="0" applyNumberFormat="1" applyFill="1"/>
    <xf numFmtId="44" fontId="0" fillId="0" borderId="0" xfId="0" applyNumberFormat="1" applyAlignment="1">
      <alignment horizontal="left"/>
    </xf>
    <xf numFmtId="44" fontId="0" fillId="0" borderId="0" xfId="0" applyNumberFormat="1"/>
    <xf numFmtId="44" fontId="0" fillId="0" borderId="1" xfId="0" applyNumberFormat="1" applyBorder="1" applyAlignment="1">
      <alignment horizontal="left"/>
    </xf>
    <xf numFmtId="44" fontId="0" fillId="3" borderId="0" xfId="0" applyNumberFormat="1" applyFill="1"/>
    <xf numFmtId="44" fontId="8" fillId="0" borderId="0" xfId="0" applyNumberFormat="1" applyFont="1"/>
    <xf numFmtId="44" fontId="0" fillId="0" borderId="1" xfId="0" applyNumberFormat="1" applyBorder="1"/>
    <xf numFmtId="44" fontId="0" fillId="4" borderId="0" xfId="0" applyNumberFormat="1" applyFill="1"/>
    <xf numFmtId="166" fontId="0" fillId="0" borderId="0" xfId="0" applyNumberFormat="1"/>
    <xf numFmtId="166" fontId="0" fillId="5" borderId="0" xfId="0" applyNumberFormat="1" applyFill="1"/>
    <xf numFmtId="0" fontId="0" fillId="0" borderId="0" xfId="0" applyAlignment="1">
      <alignment horizontal="left"/>
    </xf>
    <xf numFmtId="0" fontId="2" fillId="0" borderId="6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60476</xdr:colOff>
      <xdr:row>144</xdr:row>
      <xdr:rowOff>20159</xdr:rowOff>
    </xdr:from>
    <xdr:to>
      <xdr:col>3</xdr:col>
      <xdr:colOff>68540</xdr:colOff>
      <xdr:row>151</xdr:row>
      <xdr:rowOff>36286</xdr:rowOff>
    </xdr:to>
    <xdr:sp macro="" textlink="">
      <xdr:nvSpPr>
        <xdr:cNvPr id="2" name="Rektangel 1">
          <a:extLst>
            <a:ext uri="{FF2B5EF4-FFF2-40B4-BE49-F238E27FC236}">
              <a16:creationId xmlns:a16="http://schemas.microsoft.com/office/drawing/2014/main" id="{8B75A8A1-A7EC-27B0-D581-E2E809F36C4C}"/>
            </a:ext>
          </a:extLst>
        </xdr:cNvPr>
        <xdr:cNvSpPr/>
      </xdr:nvSpPr>
      <xdr:spPr>
        <a:xfrm>
          <a:off x="60476" y="27702127"/>
          <a:ext cx="2858508" cy="1286127"/>
        </a:xfrm>
        <a:prstGeom prst="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b-NO"/>
            <a:t>På grunn av utfordringer knyttet til dobbel godkjenning av fakturaer i nettbanken har et medlem lagt ut for totalt 7 fakturaer, tilsvarende kr 9 092,25. Disse kostnadene skulle vært ført i dette regnskapet, men vil bli belastet neste års regnskap.</a:t>
          </a:r>
          <a:endParaRPr lang="nb-NO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– 2022-tema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01C318-2DD0-45FB-988F-3AA0FC6B128F}">
  <dimension ref="A4:K241"/>
  <sheetViews>
    <sheetView tabSelected="1" showWhiteSpace="0" view="pageLayout" topLeftCell="A98" zoomScaleNormal="100" workbookViewId="0">
      <selection activeCell="F102" sqref="F102"/>
    </sheetView>
  </sheetViews>
  <sheetFormatPr baseColWidth="10" defaultColWidth="10.77734375" defaultRowHeight="14.4" x14ac:dyDescent="0.3"/>
  <cols>
    <col min="2" max="2" width="16.77734375" customWidth="1"/>
    <col min="3" max="3" width="12.33203125" bestFit="1" customWidth="1"/>
    <col min="5" max="6" width="16.44140625" customWidth="1"/>
    <col min="7" max="7" width="15.88671875" customWidth="1"/>
    <col min="8" max="8" width="6.21875" customWidth="1"/>
    <col min="9" max="9" width="15.5546875" customWidth="1"/>
    <col min="10" max="10" width="7" customWidth="1"/>
    <col min="11" max="11" width="18.109375" customWidth="1"/>
    <col min="13" max="13" width="13.21875" bestFit="1" customWidth="1"/>
  </cols>
  <sheetData>
    <row r="4" spans="1:11" x14ac:dyDescent="0.3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</row>
    <row r="5" spans="1:11" x14ac:dyDescent="0.3">
      <c r="A5" s="18"/>
      <c r="B5" s="18"/>
      <c r="C5" s="18"/>
      <c r="D5" s="18"/>
      <c r="I5" s="18"/>
      <c r="J5" s="18"/>
    </row>
    <row r="6" spans="1:11" x14ac:dyDescent="0.3">
      <c r="A6" s="18"/>
      <c r="B6" s="18"/>
      <c r="C6" s="18"/>
      <c r="D6" s="18"/>
      <c r="E6" s="18"/>
      <c r="F6" s="18"/>
      <c r="G6" s="18"/>
      <c r="H6" s="18"/>
      <c r="I6" s="18"/>
      <c r="J6" s="18"/>
      <c r="K6" s="18"/>
    </row>
    <row r="7" spans="1:11" ht="25.8" x14ac:dyDescent="0.3">
      <c r="A7" s="18"/>
      <c r="B7" s="18"/>
      <c r="C7" s="19"/>
      <c r="D7" s="18"/>
      <c r="E7" s="19" t="s">
        <v>87</v>
      </c>
      <c r="F7" s="19"/>
      <c r="G7" s="19"/>
      <c r="H7" s="18"/>
    </row>
    <row r="8" spans="1:11" ht="25.8" x14ac:dyDescent="0.3">
      <c r="A8" s="18"/>
      <c r="B8" s="18"/>
      <c r="C8" s="19"/>
      <c r="D8" s="18"/>
      <c r="E8" s="19" t="s">
        <v>30</v>
      </c>
      <c r="F8" s="19"/>
      <c r="G8" s="19"/>
      <c r="H8" s="18"/>
    </row>
    <row r="9" spans="1:11" ht="25.8" x14ac:dyDescent="0.3">
      <c r="A9" s="18"/>
      <c r="B9" s="18"/>
      <c r="C9" s="19" t="s">
        <v>57</v>
      </c>
      <c r="D9" s="18"/>
      <c r="E9" s="19" t="s">
        <v>31</v>
      </c>
      <c r="F9" s="19"/>
      <c r="G9" s="19"/>
      <c r="H9" s="18"/>
    </row>
    <row r="10" spans="1:11" ht="25.8" x14ac:dyDescent="0.3">
      <c r="A10" s="18"/>
      <c r="B10" s="18"/>
      <c r="C10" s="19"/>
      <c r="D10" s="18"/>
      <c r="E10" s="19"/>
      <c r="F10" s="19"/>
      <c r="G10" s="19"/>
      <c r="H10" s="18"/>
    </row>
    <row r="11" spans="1:11" ht="15.6" x14ac:dyDescent="0.3">
      <c r="A11" s="18"/>
      <c r="B11" s="18"/>
      <c r="C11" s="20"/>
      <c r="D11" s="18"/>
      <c r="E11" s="20" t="s">
        <v>32</v>
      </c>
      <c r="F11" s="20"/>
      <c r="G11" s="18"/>
      <c r="H11" s="18"/>
    </row>
    <row r="12" spans="1:11" x14ac:dyDescent="0.3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</row>
    <row r="13" spans="1:11" x14ac:dyDescent="0.3">
      <c r="A13" s="18"/>
      <c r="B13" s="18"/>
      <c r="C13" s="18"/>
      <c r="D13" s="18"/>
      <c r="E13" s="18"/>
      <c r="F13" s="18"/>
      <c r="G13" s="18"/>
      <c r="H13" s="18"/>
      <c r="I13" s="18"/>
      <c r="J13" s="18"/>
      <c r="K13" s="18"/>
    </row>
    <row r="28" spans="1:11" x14ac:dyDescent="0.3">
      <c r="E28" s="4"/>
      <c r="F28" s="4"/>
      <c r="G28" s="4"/>
      <c r="H28" s="4"/>
      <c r="K28" s="4"/>
    </row>
    <row r="29" spans="1:11" ht="25.8" x14ac:dyDescent="0.5">
      <c r="A29" s="10"/>
      <c r="D29" s="9"/>
    </row>
    <row r="30" spans="1:11" ht="23.4" x14ac:dyDescent="0.45">
      <c r="A30" s="10" t="s">
        <v>18</v>
      </c>
    </row>
    <row r="32" spans="1:11" x14ac:dyDescent="0.3">
      <c r="E32" t="s">
        <v>17</v>
      </c>
      <c r="F32">
        <v>2025</v>
      </c>
      <c r="G32">
        <v>2024</v>
      </c>
      <c r="I32">
        <v>2023</v>
      </c>
      <c r="K32">
        <v>2022</v>
      </c>
    </row>
    <row r="33" spans="1:11" x14ac:dyDescent="0.3">
      <c r="G33" s="51"/>
      <c r="K33" s="4"/>
    </row>
    <row r="34" spans="1:11" ht="18" x14ac:dyDescent="0.35">
      <c r="A34" s="5" t="s">
        <v>19</v>
      </c>
      <c r="G34" s="51"/>
      <c r="K34" s="4"/>
    </row>
    <row r="35" spans="1:11" x14ac:dyDescent="0.3">
      <c r="G35" s="51"/>
    </row>
    <row r="36" spans="1:11" ht="15.6" x14ac:dyDescent="0.3">
      <c r="A36" s="1" t="s">
        <v>20</v>
      </c>
      <c r="G36" s="51"/>
      <c r="K36" s="4"/>
    </row>
    <row r="37" spans="1:11" x14ac:dyDescent="0.3">
      <c r="A37" t="s">
        <v>23</v>
      </c>
      <c r="E37" s="21"/>
      <c r="F37" s="21">
        <v>60000</v>
      </c>
      <c r="G37" s="51">
        <v>48000</v>
      </c>
      <c r="H37" s="21"/>
      <c r="I37" s="21">
        <v>73500</v>
      </c>
      <c r="J37" s="21"/>
      <c r="K37" s="21">
        <v>63000</v>
      </c>
    </row>
    <row r="38" spans="1:11" x14ac:dyDescent="0.3">
      <c r="A38" t="s">
        <v>64</v>
      </c>
      <c r="E38" s="21"/>
      <c r="F38" s="21">
        <v>105603</v>
      </c>
      <c r="G38" s="51">
        <v>101252.63</v>
      </c>
      <c r="H38" s="21"/>
      <c r="I38" s="21">
        <v>144796</v>
      </c>
      <c r="J38" s="21"/>
      <c r="K38" s="21">
        <v>278145</v>
      </c>
    </row>
    <row r="39" spans="1:11" x14ac:dyDescent="0.3">
      <c r="A39" s="8" t="s">
        <v>45</v>
      </c>
      <c r="B39" s="8"/>
      <c r="C39" s="8"/>
      <c r="D39" s="8"/>
      <c r="E39" s="8"/>
      <c r="F39" s="8"/>
      <c r="G39" s="52"/>
      <c r="H39" s="22"/>
      <c r="I39" s="22">
        <v>1988</v>
      </c>
      <c r="J39" s="22"/>
      <c r="K39" s="22">
        <v>1800</v>
      </c>
    </row>
    <row r="40" spans="1:11" ht="15.6" x14ac:dyDescent="0.3">
      <c r="A40" s="1" t="s">
        <v>21</v>
      </c>
      <c r="E40" s="21"/>
      <c r="F40" s="53">
        <f>SUM(F37:F39)</f>
        <v>165603</v>
      </c>
      <c r="G40" s="51">
        <f>SUM(G37:G39)</f>
        <v>149252.63</v>
      </c>
      <c r="H40" s="21"/>
      <c r="I40" s="21">
        <f>SUM(I37:I39)</f>
        <v>220284</v>
      </c>
      <c r="J40" s="21"/>
      <c r="K40" s="33">
        <f>SUM(K37:K39)</f>
        <v>342945</v>
      </c>
    </row>
    <row r="41" spans="1:11" x14ac:dyDescent="0.3">
      <c r="G41" s="51"/>
      <c r="H41" s="21"/>
      <c r="I41" s="21"/>
      <c r="J41" s="21"/>
      <c r="K41" s="21"/>
    </row>
    <row r="42" spans="1:11" ht="15.6" x14ac:dyDescent="0.3">
      <c r="A42" s="1" t="s">
        <v>22</v>
      </c>
      <c r="G42" s="51"/>
      <c r="I42" s="21"/>
      <c r="J42" s="21"/>
      <c r="K42" s="21"/>
    </row>
    <row r="43" spans="1:11" ht="15.6" x14ac:dyDescent="0.3">
      <c r="A43" s="14" t="s">
        <v>65</v>
      </c>
      <c r="E43" s="21"/>
      <c r="F43" s="21"/>
      <c r="G43" s="51">
        <v>4834.5</v>
      </c>
      <c r="I43" s="21"/>
      <c r="J43" s="21"/>
      <c r="K43" s="21"/>
    </row>
    <row r="44" spans="1:11" x14ac:dyDescent="0.3">
      <c r="A44" t="s">
        <v>46</v>
      </c>
      <c r="G44" s="51">
        <v>0</v>
      </c>
      <c r="H44" s="21"/>
      <c r="I44" s="21">
        <v>4772.8</v>
      </c>
      <c r="J44" s="21"/>
      <c r="K44" s="21">
        <v>0</v>
      </c>
    </row>
    <row r="45" spans="1:11" ht="15.6" x14ac:dyDescent="0.3">
      <c r="A45" s="14" t="s">
        <v>37</v>
      </c>
      <c r="G45" s="51">
        <v>20000</v>
      </c>
      <c r="H45" s="21"/>
      <c r="I45" s="21">
        <v>20000</v>
      </c>
      <c r="J45" s="21"/>
      <c r="K45" s="21">
        <v>0</v>
      </c>
    </row>
    <row r="46" spans="1:11" x14ac:dyDescent="0.3">
      <c r="A46" t="s">
        <v>49</v>
      </c>
      <c r="E46" s="13"/>
      <c r="G46" s="51">
        <v>0</v>
      </c>
      <c r="H46" s="24"/>
      <c r="I46" s="21">
        <f>I107</f>
        <v>26524.1</v>
      </c>
      <c r="J46" s="21"/>
      <c r="K46" s="21">
        <v>0</v>
      </c>
    </row>
    <row r="47" spans="1:11" x14ac:dyDescent="0.3">
      <c r="A47" t="s">
        <v>58</v>
      </c>
      <c r="F47" s="54">
        <f>15332</f>
        <v>15332</v>
      </c>
      <c r="G47" s="51">
        <f>2700+700</f>
        <v>3400</v>
      </c>
      <c r="H47" s="21"/>
      <c r="I47" s="21">
        <v>16911</v>
      </c>
      <c r="J47" s="21"/>
      <c r="K47" s="21">
        <v>0</v>
      </c>
    </row>
    <row r="48" spans="1:11" x14ac:dyDescent="0.3">
      <c r="A48" t="s">
        <v>47</v>
      </c>
      <c r="F48" s="55">
        <f>55269+3141+3954.98+3201</f>
        <v>65565.98000000001</v>
      </c>
      <c r="G48" s="51">
        <v>0</v>
      </c>
      <c r="H48" s="21"/>
      <c r="I48" s="21">
        <v>42970.82</v>
      </c>
      <c r="J48" s="21"/>
      <c r="K48" s="21">
        <v>0</v>
      </c>
    </row>
    <row r="49" spans="1:11" x14ac:dyDescent="0.3">
      <c r="A49" s="8" t="s">
        <v>24</v>
      </c>
      <c r="B49" s="8"/>
      <c r="C49" s="8"/>
      <c r="D49" s="8"/>
      <c r="E49" s="15"/>
      <c r="F49" s="56">
        <f>(223.75*9)+3017.12+1044.05</f>
        <v>6074.92</v>
      </c>
      <c r="G49" s="52">
        <f>G129</f>
        <v>27774.75</v>
      </c>
      <c r="H49" s="25"/>
      <c r="I49" s="22">
        <f>I121</f>
        <v>6162</v>
      </c>
      <c r="J49" s="22"/>
      <c r="K49" s="22">
        <v>106482.1</v>
      </c>
    </row>
    <row r="50" spans="1:11" ht="15.6" x14ac:dyDescent="0.3">
      <c r="A50" s="1" t="s">
        <v>25</v>
      </c>
      <c r="F50" s="57">
        <f>SUM(F47:F49)</f>
        <v>86972.900000000009</v>
      </c>
      <c r="G50" s="51">
        <f>SUM(G45:G49)</f>
        <v>51174.75</v>
      </c>
      <c r="H50" s="21"/>
      <c r="I50" s="21">
        <f>SUM(I44:I49)</f>
        <v>117340.72</v>
      </c>
      <c r="J50" s="21"/>
      <c r="K50" s="21">
        <v>106482</v>
      </c>
    </row>
    <row r="51" spans="1:11" x14ac:dyDescent="0.3">
      <c r="G51" s="51"/>
      <c r="H51" s="21"/>
      <c r="I51" s="21"/>
      <c r="J51" s="21"/>
      <c r="K51" s="21"/>
    </row>
    <row r="52" spans="1:11" x14ac:dyDescent="0.3">
      <c r="G52" s="51"/>
      <c r="H52" s="21"/>
      <c r="I52" s="21"/>
      <c r="J52" s="21"/>
      <c r="K52" s="21"/>
    </row>
    <row r="53" spans="1:11" ht="15.6" x14ac:dyDescent="0.3">
      <c r="A53" s="1" t="s">
        <v>26</v>
      </c>
      <c r="B53" s="14"/>
      <c r="C53" s="14"/>
      <c r="D53" s="14"/>
      <c r="E53" s="14"/>
      <c r="F53" s="58">
        <f>F40-F50</f>
        <v>78630.099999999991</v>
      </c>
      <c r="G53" s="51">
        <f>G40-G50</f>
        <v>98077.88</v>
      </c>
      <c r="H53" s="23"/>
      <c r="I53" s="23">
        <f>I40-I50</f>
        <v>102943.28</v>
      </c>
      <c r="J53" s="23"/>
      <c r="K53" s="21">
        <f>K40-K50</f>
        <v>236463</v>
      </c>
    </row>
    <row r="54" spans="1:11" ht="15.6" x14ac:dyDescent="0.3">
      <c r="G54" s="51"/>
      <c r="H54" s="21"/>
      <c r="I54" s="21"/>
      <c r="J54" s="21"/>
      <c r="K54" s="23"/>
    </row>
    <row r="55" spans="1:11" ht="15.6" x14ac:dyDescent="0.3">
      <c r="A55" s="1" t="s">
        <v>27</v>
      </c>
      <c r="G55" s="51"/>
      <c r="H55" s="21"/>
      <c r="I55" s="21"/>
      <c r="J55" s="21"/>
      <c r="K55" s="21"/>
    </row>
    <row r="56" spans="1:11" x14ac:dyDescent="0.3">
      <c r="A56" s="8" t="s">
        <v>28</v>
      </c>
      <c r="B56" s="8"/>
      <c r="C56" s="8"/>
      <c r="D56" s="8"/>
      <c r="E56" s="8"/>
      <c r="F56" s="59">
        <f>F53</f>
        <v>78630.099999999991</v>
      </c>
      <c r="G56" s="52">
        <f>G53</f>
        <v>98077.88</v>
      </c>
      <c r="H56" s="22"/>
      <c r="I56" s="22">
        <f>I53</f>
        <v>102943.28</v>
      </c>
      <c r="J56" s="22"/>
      <c r="K56" s="22">
        <f>K53</f>
        <v>236463</v>
      </c>
    </row>
    <row r="57" spans="1:11" ht="15.6" x14ac:dyDescent="0.3">
      <c r="A57" s="1" t="s">
        <v>29</v>
      </c>
      <c r="F57" s="60">
        <f>F56</f>
        <v>78630.099999999991</v>
      </c>
      <c r="G57" s="51">
        <f>G56</f>
        <v>98077.88</v>
      </c>
      <c r="H57" s="21"/>
      <c r="I57" s="21">
        <f>I56</f>
        <v>102943.28</v>
      </c>
      <c r="J57" s="21"/>
      <c r="K57" s="21">
        <f>K56</f>
        <v>236463</v>
      </c>
    </row>
    <row r="58" spans="1:11" ht="18" x14ac:dyDescent="0.35">
      <c r="A58" s="5"/>
      <c r="G58" s="51"/>
      <c r="H58" s="21"/>
      <c r="I58" s="21"/>
      <c r="J58" s="21"/>
      <c r="K58" s="21"/>
    </row>
    <row r="59" spans="1:11" x14ac:dyDescent="0.3">
      <c r="G59" s="51"/>
      <c r="H59" s="21"/>
      <c r="I59" s="21"/>
      <c r="J59" s="21"/>
      <c r="K59" s="21"/>
    </row>
    <row r="60" spans="1:11" ht="15.6" x14ac:dyDescent="0.3">
      <c r="A60" s="1"/>
      <c r="G60" s="51"/>
      <c r="H60" s="21"/>
      <c r="I60" s="21"/>
      <c r="J60" s="21"/>
      <c r="K60" s="21"/>
    </row>
    <row r="61" spans="1:11" x14ac:dyDescent="0.3">
      <c r="G61" s="51"/>
      <c r="H61" s="21"/>
      <c r="I61" s="21"/>
      <c r="J61" s="21"/>
      <c r="K61" s="21"/>
    </row>
    <row r="62" spans="1:11" x14ac:dyDescent="0.3">
      <c r="G62" s="51"/>
      <c r="H62" s="21"/>
      <c r="I62" s="21"/>
      <c r="J62" s="21"/>
      <c r="K62" s="21"/>
    </row>
    <row r="63" spans="1:11" ht="23.4" x14ac:dyDescent="0.4">
      <c r="A63" s="11" t="s">
        <v>59</v>
      </c>
      <c r="B63" s="2"/>
      <c r="C63" s="7"/>
      <c r="G63" s="51"/>
      <c r="H63" s="21"/>
      <c r="I63" s="21"/>
      <c r="J63" s="21"/>
      <c r="K63" s="21"/>
    </row>
    <row r="64" spans="1:11" x14ac:dyDescent="0.3">
      <c r="G64" s="51"/>
      <c r="H64" s="21"/>
      <c r="I64" s="21"/>
      <c r="J64" s="21"/>
      <c r="K64" s="21"/>
    </row>
    <row r="65" spans="1:11" x14ac:dyDescent="0.3">
      <c r="E65" t="s">
        <v>17</v>
      </c>
      <c r="F65" s="3">
        <v>46022</v>
      </c>
      <c r="G65" s="3">
        <v>45657</v>
      </c>
      <c r="H65" s="3"/>
      <c r="I65" s="3">
        <v>45291</v>
      </c>
      <c r="J65" s="3"/>
      <c r="K65" s="3">
        <v>44926</v>
      </c>
    </row>
    <row r="66" spans="1:11" x14ac:dyDescent="0.3">
      <c r="G66" s="51"/>
      <c r="H66" s="21"/>
      <c r="I66" s="21"/>
      <c r="J66" s="21"/>
      <c r="K66" s="21"/>
    </row>
    <row r="67" spans="1:11" ht="18" x14ac:dyDescent="0.35">
      <c r="A67" s="5" t="s">
        <v>1</v>
      </c>
      <c r="G67" s="51"/>
      <c r="H67" s="21"/>
      <c r="I67" s="21"/>
      <c r="J67" s="21"/>
      <c r="K67" s="21"/>
    </row>
    <row r="68" spans="1:11" ht="15.6" x14ac:dyDescent="0.3">
      <c r="A68" s="1" t="s">
        <v>2</v>
      </c>
      <c r="G68" s="51"/>
      <c r="H68" s="21"/>
      <c r="I68" s="21"/>
      <c r="J68" s="21"/>
      <c r="K68" s="21"/>
    </row>
    <row r="69" spans="1:11" x14ac:dyDescent="0.3">
      <c r="A69" t="s">
        <v>0</v>
      </c>
      <c r="F69" s="61">
        <f>G69+F57</f>
        <v>847393.19</v>
      </c>
      <c r="G69" s="51">
        <v>768763.09</v>
      </c>
      <c r="H69" s="21"/>
      <c r="I69" s="21">
        <v>689519.71</v>
      </c>
      <c r="J69" s="21"/>
      <c r="K69" s="21">
        <v>586575.94999999995</v>
      </c>
    </row>
    <row r="70" spans="1:11" ht="15.6" x14ac:dyDescent="0.3">
      <c r="A70" s="1" t="s">
        <v>3</v>
      </c>
      <c r="F70" s="61">
        <v>847393.19</v>
      </c>
      <c r="G70" s="51">
        <v>768763.09</v>
      </c>
      <c r="H70" s="21"/>
      <c r="I70" s="21">
        <v>689519.71</v>
      </c>
      <c r="J70" s="21"/>
      <c r="K70" s="21">
        <v>586576</v>
      </c>
    </row>
    <row r="71" spans="1:11" x14ac:dyDescent="0.3">
      <c r="G71" s="51"/>
      <c r="H71" s="21"/>
      <c r="I71" s="21"/>
      <c r="J71" s="21"/>
      <c r="K71" s="21"/>
    </row>
    <row r="72" spans="1:11" ht="15.6" x14ac:dyDescent="0.3">
      <c r="A72" s="1" t="s">
        <v>4</v>
      </c>
      <c r="F72" s="61">
        <v>847393.19</v>
      </c>
      <c r="G72" s="51">
        <v>768763.09</v>
      </c>
      <c r="H72" s="21"/>
      <c r="I72" s="21">
        <v>689519.71</v>
      </c>
      <c r="J72" s="21"/>
      <c r="K72" s="21">
        <v>586576</v>
      </c>
    </row>
    <row r="73" spans="1:11" x14ac:dyDescent="0.3">
      <c r="G73" s="51"/>
      <c r="H73" s="21"/>
      <c r="I73" s="21"/>
      <c r="J73" s="21"/>
      <c r="K73" s="21"/>
    </row>
    <row r="74" spans="1:11" x14ac:dyDescent="0.3">
      <c r="G74" s="51"/>
      <c r="H74" s="21"/>
      <c r="I74" s="21"/>
      <c r="J74" s="21"/>
      <c r="K74" s="21"/>
    </row>
    <row r="75" spans="1:11" ht="18" x14ac:dyDescent="0.35">
      <c r="A75" s="5" t="s">
        <v>5</v>
      </c>
      <c r="G75" s="51"/>
      <c r="H75" s="21"/>
      <c r="I75" s="21"/>
      <c r="J75" s="21"/>
      <c r="K75" s="21"/>
    </row>
    <row r="76" spans="1:11" ht="15.6" x14ac:dyDescent="0.3">
      <c r="A76" s="1" t="s">
        <v>9</v>
      </c>
      <c r="G76" s="51"/>
      <c r="H76" s="21"/>
      <c r="I76" s="21"/>
      <c r="J76" s="21"/>
      <c r="K76" s="21"/>
    </row>
    <row r="77" spans="1:11" x14ac:dyDescent="0.3">
      <c r="A77" s="6" t="s">
        <v>10</v>
      </c>
      <c r="G77" s="51"/>
      <c r="H77" s="21"/>
      <c r="I77" s="21"/>
      <c r="J77" s="21"/>
      <c r="K77" s="21"/>
    </row>
    <row r="78" spans="1:11" x14ac:dyDescent="0.3">
      <c r="A78" t="s">
        <v>6</v>
      </c>
      <c r="E78" s="12"/>
      <c r="F78" s="61">
        <v>847393.19</v>
      </c>
      <c r="G78" s="51">
        <v>768763.09</v>
      </c>
      <c r="H78" s="26"/>
      <c r="I78" s="21">
        <v>689519.71</v>
      </c>
      <c r="J78" s="21"/>
      <c r="K78" s="21">
        <v>586575.94999999995</v>
      </c>
    </row>
    <row r="79" spans="1:11" x14ac:dyDescent="0.3">
      <c r="A79" s="6" t="s">
        <v>7</v>
      </c>
      <c r="F79" s="61">
        <v>847393.19</v>
      </c>
      <c r="G79" s="51">
        <v>768763.09</v>
      </c>
      <c r="H79" s="21"/>
      <c r="I79" s="21">
        <v>689519.71</v>
      </c>
      <c r="J79" s="21"/>
      <c r="K79" s="21">
        <v>586575.94999999995</v>
      </c>
    </row>
    <row r="80" spans="1:11" x14ac:dyDescent="0.3">
      <c r="G80" s="51"/>
      <c r="H80" s="21"/>
      <c r="I80" s="21"/>
      <c r="J80" s="21"/>
      <c r="K80" s="21"/>
    </row>
    <row r="81" spans="1:11" ht="15.6" x14ac:dyDescent="0.3">
      <c r="A81" s="1" t="s">
        <v>8</v>
      </c>
      <c r="F81" s="62">
        <v>847393.19</v>
      </c>
      <c r="G81" s="51">
        <v>768763.09</v>
      </c>
      <c r="H81" s="21"/>
      <c r="I81" s="21">
        <v>689519.71</v>
      </c>
      <c r="J81" s="21"/>
      <c r="K81" s="21">
        <v>586575.94999999995</v>
      </c>
    </row>
    <row r="82" spans="1:11" x14ac:dyDescent="0.3">
      <c r="G82" s="51"/>
      <c r="H82" s="21"/>
      <c r="I82" s="21"/>
      <c r="J82" s="21"/>
      <c r="K82" s="21"/>
    </row>
    <row r="83" spans="1:11" ht="15.6" x14ac:dyDescent="0.3">
      <c r="A83" s="1" t="s">
        <v>11</v>
      </c>
      <c r="G83" s="51"/>
      <c r="H83" s="21"/>
      <c r="I83" s="21"/>
      <c r="J83" s="21"/>
      <c r="K83" s="21"/>
    </row>
    <row r="84" spans="1:11" x14ac:dyDescent="0.3">
      <c r="A84" s="6" t="s">
        <v>12</v>
      </c>
      <c r="G84" s="51"/>
      <c r="H84" s="21"/>
      <c r="I84" s="21"/>
      <c r="J84" s="21"/>
      <c r="K84" s="21"/>
    </row>
    <row r="85" spans="1:11" x14ac:dyDescent="0.3">
      <c r="A85" t="s">
        <v>13</v>
      </c>
      <c r="F85" s="55">
        <v>0</v>
      </c>
      <c r="G85" s="51">
        <v>0</v>
      </c>
      <c r="H85" s="21"/>
      <c r="I85" s="21">
        <v>0</v>
      </c>
      <c r="J85" s="21"/>
      <c r="K85" s="21">
        <v>0</v>
      </c>
    </row>
    <row r="86" spans="1:11" x14ac:dyDescent="0.3">
      <c r="A86" s="6" t="s">
        <v>14</v>
      </c>
      <c r="B86" s="6"/>
      <c r="F86" s="55">
        <v>0</v>
      </c>
      <c r="G86" s="51">
        <v>0</v>
      </c>
      <c r="H86" s="21"/>
      <c r="I86" s="21">
        <v>0</v>
      </c>
      <c r="J86" s="21"/>
      <c r="K86" s="21">
        <v>0</v>
      </c>
    </row>
    <row r="87" spans="1:11" x14ac:dyDescent="0.3">
      <c r="A87" s="6" t="s">
        <v>15</v>
      </c>
      <c r="B87" s="6"/>
      <c r="F87" s="55">
        <v>0</v>
      </c>
      <c r="G87" s="51">
        <v>0</v>
      </c>
      <c r="H87" s="21"/>
      <c r="I87" s="21">
        <v>0</v>
      </c>
      <c r="J87" s="21"/>
      <c r="K87" s="21">
        <v>0</v>
      </c>
    </row>
    <row r="88" spans="1:11" x14ac:dyDescent="0.3">
      <c r="F88" s="55"/>
      <c r="G88" s="51"/>
      <c r="H88" s="21"/>
      <c r="I88" s="21"/>
      <c r="J88" s="21"/>
      <c r="K88" s="21"/>
    </row>
    <row r="89" spans="1:11" x14ac:dyDescent="0.3">
      <c r="F89" s="55"/>
      <c r="G89" s="51"/>
      <c r="H89" s="21"/>
      <c r="I89" s="21"/>
      <c r="J89" s="21"/>
      <c r="K89" s="21"/>
    </row>
    <row r="90" spans="1:11" x14ac:dyDescent="0.3">
      <c r="A90" s="6" t="s">
        <v>14</v>
      </c>
      <c r="B90" s="6"/>
      <c r="F90" s="55">
        <v>0</v>
      </c>
      <c r="G90" s="51">
        <v>0</v>
      </c>
      <c r="H90" s="21"/>
      <c r="I90" s="21">
        <v>0</v>
      </c>
      <c r="J90" s="21"/>
      <c r="K90" s="21">
        <v>0</v>
      </c>
    </row>
    <row r="91" spans="1:11" x14ac:dyDescent="0.3">
      <c r="A91" s="6" t="s">
        <v>15</v>
      </c>
      <c r="B91" s="6"/>
      <c r="F91" s="55">
        <v>0</v>
      </c>
      <c r="G91" s="51">
        <v>0</v>
      </c>
      <c r="H91" s="21"/>
      <c r="I91" s="21">
        <v>0</v>
      </c>
      <c r="J91" s="21"/>
      <c r="K91" s="21">
        <v>0</v>
      </c>
    </row>
    <row r="92" spans="1:11" x14ac:dyDescent="0.3">
      <c r="A92" s="6" t="s">
        <v>16</v>
      </c>
      <c r="F92" s="61">
        <v>847393.19</v>
      </c>
      <c r="G92" s="51">
        <f>G81+G91</f>
        <v>768763.09</v>
      </c>
      <c r="H92" s="21"/>
      <c r="I92" s="21">
        <f>I81+I91</f>
        <v>689519.71</v>
      </c>
      <c r="J92" s="21"/>
      <c r="K92" s="21">
        <f>K81+K91</f>
        <v>586575.94999999995</v>
      </c>
    </row>
    <row r="93" spans="1:11" ht="18" x14ac:dyDescent="0.35">
      <c r="A93" s="5" t="s">
        <v>60</v>
      </c>
      <c r="G93" s="51"/>
      <c r="H93" s="21"/>
      <c r="I93" s="21"/>
      <c r="J93" s="21"/>
      <c r="K93" s="21"/>
    </row>
    <row r="94" spans="1:11" ht="15.6" x14ac:dyDescent="0.3">
      <c r="A94" s="1" t="s">
        <v>42</v>
      </c>
      <c r="G94" s="51"/>
      <c r="H94" s="21"/>
      <c r="I94" s="21"/>
      <c r="J94" s="21"/>
      <c r="K94" s="21"/>
    </row>
    <row r="95" spans="1:11" ht="15.6" x14ac:dyDescent="0.3">
      <c r="A95" s="1"/>
      <c r="G95" s="51"/>
      <c r="H95" s="21"/>
      <c r="I95" s="21"/>
      <c r="J95" s="21"/>
      <c r="K95" s="21"/>
    </row>
    <row r="96" spans="1:11" x14ac:dyDescent="0.3">
      <c r="A96" t="s">
        <v>39</v>
      </c>
      <c r="G96" s="51"/>
      <c r="H96" s="21"/>
      <c r="I96" s="21"/>
      <c r="J96" s="21"/>
      <c r="K96" s="21"/>
    </row>
    <row r="97" spans="1:11" x14ac:dyDescent="0.3">
      <c r="A97" t="s">
        <v>40</v>
      </c>
      <c r="G97" s="51"/>
      <c r="H97" s="21"/>
      <c r="I97" s="21"/>
      <c r="J97" s="21"/>
      <c r="K97" s="21"/>
    </row>
    <row r="98" spans="1:11" x14ac:dyDescent="0.3">
      <c r="A98" s="6"/>
      <c r="G98" s="51"/>
      <c r="H98" s="21"/>
      <c r="I98" s="21"/>
      <c r="J98" s="21"/>
      <c r="K98" s="21"/>
    </row>
    <row r="99" spans="1:11" x14ac:dyDescent="0.3">
      <c r="A99" t="s">
        <v>43</v>
      </c>
      <c r="G99" s="51"/>
      <c r="H99" s="21"/>
      <c r="I99" s="21"/>
      <c r="J99" s="21"/>
      <c r="K99" s="21"/>
    </row>
    <row r="100" spans="1:11" x14ac:dyDescent="0.3">
      <c r="A100" t="s">
        <v>44</v>
      </c>
      <c r="G100" s="51"/>
      <c r="H100" s="21"/>
      <c r="I100" s="21"/>
      <c r="J100" s="21"/>
      <c r="K100" s="21"/>
    </row>
    <row r="101" spans="1:11" ht="15.6" x14ac:dyDescent="0.3">
      <c r="A101" s="14" t="s">
        <v>41</v>
      </c>
      <c r="G101" s="51"/>
      <c r="H101" s="21"/>
      <c r="I101" s="21"/>
      <c r="J101" s="21"/>
      <c r="K101" s="21"/>
    </row>
    <row r="102" spans="1:11" x14ac:dyDescent="0.3">
      <c r="A102" s="6"/>
      <c r="B102" s="6"/>
      <c r="G102" s="51"/>
      <c r="H102" s="21"/>
      <c r="I102" s="21"/>
      <c r="J102" s="21"/>
      <c r="K102" s="21"/>
    </row>
    <row r="103" spans="1:11" x14ac:dyDescent="0.3">
      <c r="A103" s="29" t="s">
        <v>53</v>
      </c>
      <c r="B103" s="29"/>
      <c r="D103" s="21"/>
      <c r="G103" s="51"/>
    </row>
    <row r="104" spans="1:11" x14ac:dyDescent="0.3">
      <c r="A104" s="32">
        <v>2023</v>
      </c>
      <c r="B104" s="29"/>
      <c r="D104" s="21"/>
      <c r="G104" s="51"/>
    </row>
    <row r="105" spans="1:11" x14ac:dyDescent="0.3">
      <c r="A105" t="s">
        <v>52</v>
      </c>
      <c r="B105" s="29"/>
      <c r="D105" s="21"/>
      <c r="G105" s="51"/>
      <c r="I105" s="21">
        <v>20131.099999999999</v>
      </c>
      <c r="J105" s="21"/>
      <c r="K105" s="21"/>
    </row>
    <row r="106" spans="1:11" x14ac:dyDescent="0.3">
      <c r="A106" s="30" t="s">
        <v>51</v>
      </c>
      <c r="B106" s="31"/>
      <c r="D106" s="21"/>
      <c r="G106" s="51"/>
      <c r="I106" s="21">
        <v>6393</v>
      </c>
      <c r="J106" s="21"/>
      <c r="K106" s="21"/>
    </row>
    <row r="107" spans="1:11" x14ac:dyDescent="0.3">
      <c r="A107" s="28" t="s">
        <v>54</v>
      </c>
      <c r="B107" s="29"/>
      <c r="D107" s="21"/>
      <c r="G107" s="51"/>
      <c r="I107" s="21">
        <f>SUM(I105:I106)</f>
        <v>26524.1</v>
      </c>
      <c r="J107" s="21"/>
      <c r="K107" s="21"/>
    </row>
    <row r="108" spans="1:11" x14ac:dyDescent="0.3">
      <c r="A108" s="28"/>
      <c r="B108" s="29"/>
      <c r="G108" s="51"/>
      <c r="H108" s="21"/>
      <c r="I108" s="21"/>
      <c r="J108" s="21"/>
      <c r="K108" s="21"/>
    </row>
    <row r="109" spans="1:11" x14ac:dyDescent="0.3">
      <c r="A109" s="27" t="s">
        <v>50</v>
      </c>
      <c r="B109" s="6"/>
      <c r="G109" s="51"/>
      <c r="H109" s="21"/>
      <c r="I109" s="21"/>
      <c r="J109" s="21"/>
      <c r="K109" s="21"/>
    </row>
    <row r="110" spans="1:11" x14ac:dyDescent="0.3">
      <c r="A110" s="16">
        <v>2022</v>
      </c>
      <c r="B110" s="6"/>
      <c r="G110" s="51"/>
      <c r="H110" s="21"/>
      <c r="I110" s="21"/>
      <c r="J110" s="21"/>
      <c r="K110" s="21"/>
    </row>
    <row r="111" spans="1:11" x14ac:dyDescent="0.3">
      <c r="A111" t="s">
        <v>33</v>
      </c>
      <c r="G111" s="51"/>
      <c r="H111" s="21"/>
      <c r="I111" s="21"/>
      <c r="J111" s="21"/>
      <c r="K111" s="21">
        <v>10000</v>
      </c>
    </row>
    <row r="112" spans="1:11" x14ac:dyDescent="0.3">
      <c r="A112" t="s">
        <v>34</v>
      </c>
      <c r="G112" s="51"/>
      <c r="H112" s="21"/>
      <c r="I112" s="21"/>
      <c r="J112" s="21"/>
      <c r="K112" s="21">
        <v>1040</v>
      </c>
    </row>
    <row r="113" spans="1:11" x14ac:dyDescent="0.3">
      <c r="A113" t="s">
        <v>35</v>
      </c>
      <c r="G113" s="51"/>
      <c r="H113" s="21"/>
      <c r="I113" s="21"/>
      <c r="J113" s="21"/>
      <c r="K113" s="21">
        <v>43572.1</v>
      </c>
    </row>
    <row r="114" spans="1:11" x14ac:dyDescent="0.3">
      <c r="A114" t="s">
        <v>36</v>
      </c>
      <c r="G114" s="51"/>
      <c r="H114" s="21"/>
      <c r="I114" s="21"/>
      <c r="J114" s="21"/>
      <c r="K114" s="21">
        <v>2800</v>
      </c>
    </row>
    <row r="115" spans="1:11" x14ac:dyDescent="0.3">
      <c r="A115" t="s">
        <v>37</v>
      </c>
      <c r="G115" s="51"/>
      <c r="H115" s="21"/>
      <c r="I115" s="21"/>
      <c r="J115" s="21"/>
      <c r="K115" s="21">
        <v>49070</v>
      </c>
    </row>
    <row r="116" spans="1:11" x14ac:dyDescent="0.3">
      <c r="A116" s="6" t="s">
        <v>63</v>
      </c>
      <c r="G116" s="51"/>
      <c r="H116" s="21"/>
      <c r="I116" s="21"/>
      <c r="J116" s="21"/>
      <c r="K116" s="21">
        <f>SUM(K111:K115)</f>
        <v>106482.1</v>
      </c>
    </row>
    <row r="117" spans="1:11" x14ac:dyDescent="0.3">
      <c r="G117" s="51"/>
      <c r="H117" s="21"/>
      <c r="I117" s="21"/>
      <c r="J117" s="21"/>
      <c r="K117" s="21"/>
    </row>
    <row r="118" spans="1:11" x14ac:dyDescent="0.3">
      <c r="A118" s="16">
        <v>2023</v>
      </c>
      <c r="G118" s="51"/>
      <c r="H118" s="21"/>
      <c r="I118" s="21"/>
      <c r="J118" s="21"/>
      <c r="K118" s="21"/>
    </row>
    <row r="119" spans="1:11" x14ac:dyDescent="0.3">
      <c r="A119" t="s">
        <v>48</v>
      </c>
      <c r="G119" s="51"/>
      <c r="H119" s="21"/>
      <c r="I119" s="21">
        <v>1461.09</v>
      </c>
      <c r="J119" s="21"/>
      <c r="K119" s="21"/>
    </row>
    <row r="120" spans="1:11" x14ac:dyDescent="0.3">
      <c r="A120" t="s">
        <v>36</v>
      </c>
      <c r="G120" s="51"/>
      <c r="H120" s="21"/>
      <c r="I120" s="21">
        <v>4700</v>
      </c>
      <c r="J120" s="21"/>
      <c r="K120" s="21"/>
    </row>
    <row r="121" spans="1:11" x14ac:dyDescent="0.3">
      <c r="A121" s="6" t="s">
        <v>55</v>
      </c>
      <c r="G121" s="51"/>
      <c r="H121" s="21"/>
      <c r="I121" s="21">
        <v>6162</v>
      </c>
      <c r="J121" s="21"/>
      <c r="K121" s="21"/>
    </row>
    <row r="122" spans="1:11" x14ac:dyDescent="0.3">
      <c r="A122" s="6"/>
      <c r="G122" s="51"/>
      <c r="H122" s="21"/>
      <c r="I122" s="21"/>
      <c r="J122" s="21"/>
      <c r="K122" s="21"/>
    </row>
    <row r="123" spans="1:11" x14ac:dyDescent="0.3">
      <c r="A123" s="6"/>
      <c r="G123" s="51"/>
      <c r="H123" s="21"/>
      <c r="I123" s="21"/>
      <c r="J123" s="21"/>
      <c r="K123" s="21"/>
    </row>
    <row r="124" spans="1:11" x14ac:dyDescent="0.3">
      <c r="A124" s="6"/>
      <c r="G124" s="51"/>
      <c r="H124" s="21"/>
      <c r="I124" s="21"/>
      <c r="J124" s="21"/>
      <c r="K124" s="21"/>
    </row>
    <row r="125" spans="1:11" x14ac:dyDescent="0.3">
      <c r="A125" s="6"/>
      <c r="G125" s="51"/>
      <c r="H125" s="21"/>
      <c r="I125" s="21"/>
      <c r="J125" s="21"/>
      <c r="K125" s="21"/>
    </row>
    <row r="126" spans="1:11" x14ac:dyDescent="0.3">
      <c r="A126" s="16">
        <v>2024</v>
      </c>
      <c r="G126" s="51"/>
      <c r="H126" s="21"/>
      <c r="I126" s="21"/>
      <c r="J126" s="21"/>
      <c r="K126" s="21"/>
    </row>
    <row r="127" spans="1:11" x14ac:dyDescent="0.3">
      <c r="A127" t="s">
        <v>61</v>
      </c>
      <c r="C127" s="21"/>
      <c r="G127" s="51">
        <v>2908.75</v>
      </c>
      <c r="H127" s="21"/>
      <c r="I127" s="21"/>
      <c r="J127" s="21"/>
      <c r="K127" s="21"/>
    </row>
    <row r="128" spans="1:11" x14ac:dyDescent="0.3">
      <c r="A128" s="13" t="s">
        <v>62</v>
      </c>
      <c r="G128" s="51">
        <v>24866</v>
      </c>
      <c r="I128" s="21"/>
      <c r="J128" s="21"/>
      <c r="K128" s="21"/>
    </row>
    <row r="129" spans="1:11" x14ac:dyDescent="0.3">
      <c r="A129" s="6" t="s">
        <v>55</v>
      </c>
      <c r="G129" s="51">
        <f>SUM(G127:G128)</f>
        <v>27774.75</v>
      </c>
      <c r="I129" s="21"/>
      <c r="J129" s="21"/>
      <c r="K129" s="21"/>
    </row>
    <row r="130" spans="1:11" x14ac:dyDescent="0.3">
      <c r="A130" s="6"/>
      <c r="G130" s="51"/>
      <c r="I130" s="21"/>
      <c r="J130" s="21"/>
      <c r="K130" s="21"/>
    </row>
    <row r="131" spans="1:11" x14ac:dyDescent="0.3">
      <c r="A131" s="6"/>
      <c r="G131" s="51"/>
      <c r="I131" s="21"/>
      <c r="J131" s="21"/>
      <c r="K131" s="21"/>
    </row>
    <row r="132" spans="1:11" x14ac:dyDescent="0.3">
      <c r="A132" s="16">
        <v>2025</v>
      </c>
      <c r="G132" s="51"/>
      <c r="I132" s="21"/>
      <c r="J132" s="21"/>
      <c r="K132" s="21"/>
    </row>
    <row r="133" spans="1:11" x14ac:dyDescent="0.3">
      <c r="A133" t="s">
        <v>61</v>
      </c>
      <c r="C133" s="55">
        <f>9*223.75</f>
        <v>2013.75</v>
      </c>
      <c r="G133" s="51"/>
      <c r="I133" s="21"/>
      <c r="J133" s="21"/>
      <c r="K133" s="21"/>
    </row>
    <row r="134" spans="1:11" x14ac:dyDescent="0.3">
      <c r="A134" t="s">
        <v>86</v>
      </c>
      <c r="C134" s="55">
        <f>1044.05+3017.12</f>
        <v>4061.17</v>
      </c>
      <c r="G134" s="51"/>
      <c r="I134" s="21"/>
      <c r="J134" s="21"/>
      <c r="K134" s="21"/>
    </row>
    <row r="135" spans="1:11" x14ac:dyDescent="0.3">
      <c r="A135" s="6" t="s">
        <v>55</v>
      </c>
      <c r="C135" s="55">
        <f>SUM(C133:C134)</f>
        <v>6074.92</v>
      </c>
      <c r="G135" s="51"/>
      <c r="I135" s="21"/>
      <c r="J135" s="21"/>
      <c r="K135" s="21"/>
    </row>
    <row r="136" spans="1:11" x14ac:dyDescent="0.3">
      <c r="A136" s="6"/>
      <c r="G136" s="51"/>
      <c r="I136" s="21"/>
      <c r="J136" s="21"/>
      <c r="K136" s="21"/>
    </row>
    <row r="137" spans="1:11" ht="15.6" x14ac:dyDescent="0.3">
      <c r="A137" s="1" t="s">
        <v>56</v>
      </c>
      <c r="G137" s="51"/>
      <c r="I137" s="21"/>
      <c r="J137" s="21"/>
      <c r="K137" s="21"/>
    </row>
    <row r="138" spans="1:11" x14ac:dyDescent="0.3">
      <c r="G138" s="51"/>
      <c r="K138" s="4"/>
    </row>
    <row r="139" spans="1:11" x14ac:dyDescent="0.3">
      <c r="A139" t="s">
        <v>84</v>
      </c>
      <c r="E139" s="21">
        <f>G92</f>
        <v>768763.09</v>
      </c>
      <c r="F139" s="21"/>
      <c r="G139" s="51"/>
      <c r="K139" s="4"/>
    </row>
    <row r="140" spans="1:11" x14ac:dyDescent="0.3">
      <c r="A140" t="s">
        <v>38</v>
      </c>
      <c r="E140" s="21">
        <f>E141-E139</f>
        <v>78630.099999999977</v>
      </c>
      <c r="F140" s="21"/>
      <c r="G140" s="51"/>
      <c r="K140" s="4"/>
    </row>
    <row r="141" spans="1:11" x14ac:dyDescent="0.3">
      <c r="A141" t="s">
        <v>85</v>
      </c>
      <c r="E141" s="21">
        <f>F92</f>
        <v>847393.19</v>
      </c>
      <c r="F141" s="21"/>
      <c r="G141" s="51"/>
      <c r="K141" s="4"/>
    </row>
    <row r="142" spans="1:11" x14ac:dyDescent="0.3">
      <c r="G142" s="51"/>
    </row>
    <row r="143" spans="1:11" x14ac:dyDescent="0.3">
      <c r="A143" s="63"/>
      <c r="B143" s="63"/>
      <c r="C143" s="63"/>
      <c r="G143" s="51"/>
    </row>
    <row r="144" spans="1:11" x14ac:dyDescent="0.3">
      <c r="A144" s="63"/>
      <c r="B144" s="63"/>
      <c r="C144" s="63"/>
      <c r="G144" s="51"/>
    </row>
    <row r="145" spans="1:7" x14ac:dyDescent="0.3">
      <c r="A145" s="63"/>
      <c r="B145" s="63"/>
      <c r="C145" s="63"/>
      <c r="G145" s="51"/>
    </row>
    <row r="146" spans="1:7" x14ac:dyDescent="0.3">
      <c r="A146" s="63"/>
      <c r="B146" s="63"/>
      <c r="C146" s="63"/>
      <c r="G146" s="51"/>
    </row>
    <row r="147" spans="1:7" x14ac:dyDescent="0.3">
      <c r="A147" s="63"/>
      <c r="B147" s="63"/>
      <c r="C147" s="63"/>
      <c r="G147" s="51"/>
    </row>
    <row r="148" spans="1:7" x14ac:dyDescent="0.3">
      <c r="G148" s="51"/>
    </row>
    <row r="149" spans="1:7" x14ac:dyDescent="0.3">
      <c r="G149" s="51"/>
    </row>
    <row r="150" spans="1:7" x14ac:dyDescent="0.3">
      <c r="G150" s="51"/>
    </row>
    <row r="151" spans="1:7" x14ac:dyDescent="0.3">
      <c r="G151" s="51"/>
    </row>
    <row r="152" spans="1:7" x14ac:dyDescent="0.3">
      <c r="G152" s="51"/>
    </row>
    <row r="153" spans="1:7" x14ac:dyDescent="0.3">
      <c r="G153" s="51"/>
    </row>
    <row r="154" spans="1:7" x14ac:dyDescent="0.3">
      <c r="G154" s="51"/>
    </row>
    <row r="155" spans="1:7" x14ac:dyDescent="0.3">
      <c r="G155" s="51"/>
    </row>
    <row r="156" spans="1:7" x14ac:dyDescent="0.3">
      <c r="G156" s="51"/>
    </row>
    <row r="157" spans="1:7" x14ac:dyDescent="0.3">
      <c r="G157" s="51"/>
    </row>
    <row r="158" spans="1:7" x14ac:dyDescent="0.3">
      <c r="G158" s="51"/>
    </row>
    <row r="159" spans="1:7" x14ac:dyDescent="0.3">
      <c r="G159" s="51"/>
    </row>
    <row r="160" spans="1:7" x14ac:dyDescent="0.3">
      <c r="G160" s="51"/>
    </row>
    <row r="161" spans="7:7" x14ac:dyDescent="0.3">
      <c r="G161" s="51"/>
    </row>
    <row r="162" spans="7:7" x14ac:dyDescent="0.3">
      <c r="G162" s="51"/>
    </row>
    <row r="163" spans="7:7" x14ac:dyDescent="0.3">
      <c r="G163" s="51"/>
    </row>
    <row r="164" spans="7:7" x14ac:dyDescent="0.3">
      <c r="G164" s="51"/>
    </row>
    <row r="165" spans="7:7" x14ac:dyDescent="0.3">
      <c r="G165" s="51"/>
    </row>
    <row r="166" spans="7:7" x14ac:dyDescent="0.3">
      <c r="G166" s="51"/>
    </row>
    <row r="167" spans="7:7" x14ac:dyDescent="0.3">
      <c r="G167" s="51"/>
    </row>
    <row r="168" spans="7:7" x14ac:dyDescent="0.3">
      <c r="G168" s="51"/>
    </row>
    <row r="169" spans="7:7" x14ac:dyDescent="0.3">
      <c r="G169" s="51"/>
    </row>
    <row r="170" spans="7:7" x14ac:dyDescent="0.3">
      <c r="G170" s="51"/>
    </row>
    <row r="171" spans="7:7" x14ac:dyDescent="0.3">
      <c r="G171" s="51"/>
    </row>
    <row r="172" spans="7:7" x14ac:dyDescent="0.3">
      <c r="G172" s="51"/>
    </row>
    <row r="173" spans="7:7" x14ac:dyDescent="0.3">
      <c r="G173" s="51"/>
    </row>
    <row r="174" spans="7:7" x14ac:dyDescent="0.3">
      <c r="G174" s="51"/>
    </row>
    <row r="175" spans="7:7" x14ac:dyDescent="0.3">
      <c r="G175" s="51"/>
    </row>
    <row r="176" spans="7:7" x14ac:dyDescent="0.3">
      <c r="G176" s="51"/>
    </row>
    <row r="177" spans="7:7" x14ac:dyDescent="0.3">
      <c r="G177" s="51"/>
    </row>
    <row r="178" spans="7:7" x14ac:dyDescent="0.3">
      <c r="G178" s="51"/>
    </row>
    <row r="179" spans="7:7" x14ac:dyDescent="0.3">
      <c r="G179" s="51"/>
    </row>
    <row r="180" spans="7:7" x14ac:dyDescent="0.3">
      <c r="G180" s="51"/>
    </row>
    <row r="181" spans="7:7" x14ac:dyDescent="0.3">
      <c r="G181" s="51"/>
    </row>
    <row r="182" spans="7:7" x14ac:dyDescent="0.3">
      <c r="G182" s="51"/>
    </row>
    <row r="183" spans="7:7" x14ac:dyDescent="0.3">
      <c r="G183" s="51"/>
    </row>
    <row r="184" spans="7:7" x14ac:dyDescent="0.3">
      <c r="G184" s="51"/>
    </row>
    <row r="185" spans="7:7" x14ac:dyDescent="0.3">
      <c r="G185" s="51"/>
    </row>
    <row r="186" spans="7:7" x14ac:dyDescent="0.3">
      <c r="G186" s="51"/>
    </row>
    <row r="187" spans="7:7" x14ac:dyDescent="0.3">
      <c r="G187" s="51"/>
    </row>
    <row r="188" spans="7:7" x14ac:dyDescent="0.3">
      <c r="G188" s="51"/>
    </row>
    <row r="189" spans="7:7" x14ac:dyDescent="0.3">
      <c r="G189" s="51"/>
    </row>
    <row r="190" spans="7:7" x14ac:dyDescent="0.3">
      <c r="G190" s="51"/>
    </row>
    <row r="191" spans="7:7" x14ac:dyDescent="0.3">
      <c r="G191" s="51"/>
    </row>
    <row r="192" spans="7:7" x14ac:dyDescent="0.3">
      <c r="G192" s="51"/>
    </row>
    <row r="193" spans="7:7" x14ac:dyDescent="0.3">
      <c r="G193" s="51"/>
    </row>
    <row r="194" spans="7:7" x14ac:dyDescent="0.3">
      <c r="G194" s="51"/>
    </row>
    <row r="195" spans="7:7" x14ac:dyDescent="0.3">
      <c r="G195" s="51"/>
    </row>
    <row r="196" spans="7:7" x14ac:dyDescent="0.3">
      <c r="G196" s="51"/>
    </row>
    <row r="197" spans="7:7" x14ac:dyDescent="0.3">
      <c r="G197" s="51"/>
    </row>
    <row r="198" spans="7:7" x14ac:dyDescent="0.3">
      <c r="G198" s="51"/>
    </row>
    <row r="199" spans="7:7" x14ac:dyDescent="0.3">
      <c r="G199" s="51"/>
    </row>
    <row r="200" spans="7:7" x14ac:dyDescent="0.3">
      <c r="G200" s="51"/>
    </row>
    <row r="201" spans="7:7" x14ac:dyDescent="0.3">
      <c r="G201" s="51"/>
    </row>
    <row r="202" spans="7:7" x14ac:dyDescent="0.3">
      <c r="G202" s="51"/>
    </row>
    <row r="203" spans="7:7" x14ac:dyDescent="0.3">
      <c r="G203" s="51"/>
    </row>
    <row r="204" spans="7:7" x14ac:dyDescent="0.3">
      <c r="G204" s="51"/>
    </row>
    <row r="205" spans="7:7" x14ac:dyDescent="0.3">
      <c r="G205" s="51"/>
    </row>
    <row r="206" spans="7:7" x14ac:dyDescent="0.3">
      <c r="G206" s="51"/>
    </row>
    <row r="207" spans="7:7" x14ac:dyDescent="0.3">
      <c r="G207" s="51"/>
    </row>
    <row r="208" spans="7:7" x14ac:dyDescent="0.3">
      <c r="G208" s="51"/>
    </row>
    <row r="209" spans="7:7" x14ac:dyDescent="0.3">
      <c r="G209" s="51"/>
    </row>
    <row r="210" spans="7:7" x14ac:dyDescent="0.3">
      <c r="G210" s="51"/>
    </row>
    <row r="211" spans="7:7" x14ac:dyDescent="0.3">
      <c r="G211" s="51"/>
    </row>
    <row r="212" spans="7:7" x14ac:dyDescent="0.3">
      <c r="G212" s="51"/>
    </row>
    <row r="213" spans="7:7" x14ac:dyDescent="0.3">
      <c r="G213" s="51"/>
    </row>
    <row r="214" spans="7:7" x14ac:dyDescent="0.3">
      <c r="G214" s="51"/>
    </row>
    <row r="215" spans="7:7" x14ac:dyDescent="0.3">
      <c r="G215" s="51"/>
    </row>
    <row r="216" spans="7:7" x14ac:dyDescent="0.3">
      <c r="G216" s="51"/>
    </row>
    <row r="217" spans="7:7" x14ac:dyDescent="0.3">
      <c r="G217" s="51"/>
    </row>
    <row r="218" spans="7:7" x14ac:dyDescent="0.3">
      <c r="G218" s="51"/>
    </row>
    <row r="219" spans="7:7" x14ac:dyDescent="0.3">
      <c r="G219" s="51"/>
    </row>
    <row r="220" spans="7:7" x14ac:dyDescent="0.3">
      <c r="G220" s="51"/>
    </row>
    <row r="221" spans="7:7" x14ac:dyDescent="0.3">
      <c r="G221" s="51"/>
    </row>
    <row r="222" spans="7:7" x14ac:dyDescent="0.3">
      <c r="G222" s="51"/>
    </row>
    <row r="223" spans="7:7" x14ac:dyDescent="0.3">
      <c r="G223" s="51"/>
    </row>
    <row r="224" spans="7:7" x14ac:dyDescent="0.3">
      <c r="G224" s="51"/>
    </row>
    <row r="225" spans="7:7" x14ac:dyDescent="0.3">
      <c r="G225" s="51"/>
    </row>
    <row r="226" spans="7:7" x14ac:dyDescent="0.3">
      <c r="G226" s="51"/>
    </row>
    <row r="227" spans="7:7" x14ac:dyDescent="0.3">
      <c r="G227" s="51"/>
    </row>
    <row r="228" spans="7:7" x14ac:dyDescent="0.3">
      <c r="G228" s="51"/>
    </row>
    <row r="229" spans="7:7" x14ac:dyDescent="0.3">
      <c r="G229" s="51"/>
    </row>
    <row r="230" spans="7:7" x14ac:dyDescent="0.3">
      <c r="G230" s="51"/>
    </row>
    <row r="231" spans="7:7" x14ac:dyDescent="0.3">
      <c r="G231" s="51"/>
    </row>
    <row r="232" spans="7:7" x14ac:dyDescent="0.3">
      <c r="G232" s="51"/>
    </row>
    <row r="233" spans="7:7" x14ac:dyDescent="0.3">
      <c r="G233" s="51"/>
    </row>
    <row r="234" spans="7:7" x14ac:dyDescent="0.3">
      <c r="G234" s="51"/>
    </row>
    <row r="235" spans="7:7" x14ac:dyDescent="0.3">
      <c r="G235" s="51"/>
    </row>
    <row r="236" spans="7:7" x14ac:dyDescent="0.3">
      <c r="G236" s="51"/>
    </row>
    <row r="237" spans="7:7" x14ac:dyDescent="0.3">
      <c r="G237" s="51"/>
    </row>
    <row r="238" spans="7:7" x14ac:dyDescent="0.3">
      <c r="G238" s="51"/>
    </row>
    <row r="239" spans="7:7" x14ac:dyDescent="0.3">
      <c r="G239" s="51"/>
    </row>
    <row r="240" spans="7:7" x14ac:dyDescent="0.3">
      <c r="G240" s="51"/>
    </row>
    <row r="241" spans="7:7" x14ac:dyDescent="0.3">
      <c r="G241" s="51"/>
    </row>
  </sheetData>
  <mergeCells count="5">
    <mergeCell ref="A144:C144"/>
    <mergeCell ref="A145:C145"/>
    <mergeCell ref="A146:C146"/>
    <mergeCell ref="A147:C147"/>
    <mergeCell ref="A143:C143"/>
  </mergeCells>
  <phoneticPr fontId="16" type="noConversion"/>
  <pageMargins left="0.7" right="0.7" top="0.75" bottom="0.75" header="0.3" footer="0.3"/>
  <pageSetup paperSize="9" orientation="landscape" r:id="rId1"/>
  <headerFooter>
    <oddHeader>&amp;CNCF Region Nord</oddHeader>
    <oddFooter>&amp;LÅrsregnskap for NCF Region Nord&amp;ROrganisasjonsnr. 924041080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AA6842-80F1-4ACC-A87A-ED3A953997E4}">
  <dimension ref="A1:B27"/>
  <sheetViews>
    <sheetView zoomScale="110" zoomScaleNormal="88" workbookViewId="0">
      <selection activeCell="D8" sqref="D8"/>
    </sheetView>
  </sheetViews>
  <sheetFormatPr baseColWidth="10" defaultColWidth="10.77734375" defaultRowHeight="14.4" x14ac:dyDescent="0.3"/>
  <cols>
    <col min="1" max="1" width="25.77734375" bestFit="1" customWidth="1"/>
    <col min="2" max="2" width="20.44140625" customWidth="1"/>
  </cols>
  <sheetData>
    <row r="1" spans="1:2" ht="18.600000000000001" thickBot="1" x14ac:dyDescent="0.35">
      <c r="A1" s="34" t="s">
        <v>88</v>
      </c>
      <c r="B1" s="35"/>
    </row>
    <row r="2" spans="1:2" ht="16.2" thickBot="1" x14ac:dyDescent="0.35">
      <c r="A2" s="36"/>
      <c r="B2" s="37" t="s">
        <v>88</v>
      </c>
    </row>
    <row r="3" spans="1:2" ht="16.2" thickBot="1" x14ac:dyDescent="0.35">
      <c r="A3" s="38" t="s">
        <v>66</v>
      </c>
      <c r="B3" s="39"/>
    </row>
    <row r="4" spans="1:2" ht="16.5" customHeight="1" x14ac:dyDescent="0.3">
      <c r="A4" s="64" t="s">
        <v>67</v>
      </c>
      <c r="B4" s="64"/>
    </row>
    <row r="5" spans="1:2" ht="15" customHeight="1" thickBot="1" x14ac:dyDescent="0.35">
      <c r="A5" s="65"/>
      <c r="B5" s="65"/>
    </row>
    <row r="6" spans="1:2" ht="15" thickBot="1" x14ac:dyDescent="0.35">
      <c r="A6" s="40" t="s">
        <v>70</v>
      </c>
      <c r="B6" s="45">
        <v>100000</v>
      </c>
    </row>
    <row r="7" spans="1:2" ht="28.2" thickBot="1" x14ac:dyDescent="0.35">
      <c r="A7" s="40" t="s">
        <v>71</v>
      </c>
      <c r="B7" s="45">
        <v>40000</v>
      </c>
    </row>
    <row r="8" spans="1:2" ht="28.2" thickBot="1" x14ac:dyDescent="0.35">
      <c r="A8" s="40" t="s">
        <v>83</v>
      </c>
      <c r="B8" s="45">
        <v>15000</v>
      </c>
    </row>
    <row r="9" spans="1:2" ht="15" thickBot="1" x14ac:dyDescent="0.35">
      <c r="A9" s="41"/>
      <c r="B9" s="46"/>
    </row>
    <row r="10" spans="1:2" ht="15" thickBot="1" x14ac:dyDescent="0.35">
      <c r="A10" s="42" t="s">
        <v>68</v>
      </c>
      <c r="B10" s="46"/>
    </row>
    <row r="11" spans="1:2" ht="15" thickBot="1" x14ac:dyDescent="0.35">
      <c r="A11" s="40" t="s">
        <v>72</v>
      </c>
      <c r="B11" s="45">
        <v>50000</v>
      </c>
    </row>
    <row r="12" spans="1:2" ht="15" thickBot="1" x14ac:dyDescent="0.35">
      <c r="A12" s="40" t="s">
        <v>73</v>
      </c>
      <c r="B12" s="45">
        <v>15000</v>
      </c>
    </row>
    <row r="13" spans="1:2" ht="15" thickBot="1" x14ac:dyDescent="0.35">
      <c r="A13" s="40" t="s">
        <v>74</v>
      </c>
      <c r="B13" s="45">
        <v>200000</v>
      </c>
    </row>
    <row r="14" spans="1:2" ht="15" thickBot="1" x14ac:dyDescent="0.35">
      <c r="A14" s="40" t="s">
        <v>75</v>
      </c>
      <c r="B14" s="45">
        <v>250000</v>
      </c>
    </row>
    <row r="15" spans="1:2" ht="15" thickBot="1" x14ac:dyDescent="0.35">
      <c r="A15" s="40" t="s">
        <v>76</v>
      </c>
      <c r="B15" s="45">
        <v>20000</v>
      </c>
    </row>
    <row r="16" spans="1:2" ht="15" thickBot="1" x14ac:dyDescent="0.35">
      <c r="A16" s="43" t="s">
        <v>77</v>
      </c>
      <c r="B16" s="47">
        <f>SUM(B6:B15)</f>
        <v>690000</v>
      </c>
    </row>
    <row r="17" spans="1:2" ht="15" thickBot="1" x14ac:dyDescent="0.35">
      <c r="A17" s="44"/>
      <c r="B17" s="48"/>
    </row>
    <row r="18" spans="1:2" ht="16.2" thickBot="1" x14ac:dyDescent="0.35">
      <c r="A18" s="38" t="s">
        <v>69</v>
      </c>
      <c r="B18" s="49"/>
    </row>
    <row r="19" spans="1:2" ht="15" thickBot="1" x14ac:dyDescent="0.35">
      <c r="A19" s="40" t="s">
        <v>78</v>
      </c>
      <c r="B19" s="45">
        <v>80000</v>
      </c>
    </row>
    <row r="20" spans="1:2" ht="15.9" customHeight="1" thickBot="1" x14ac:dyDescent="0.35">
      <c r="A20" s="50" t="s">
        <v>82</v>
      </c>
      <c r="B20" s="45">
        <v>360000</v>
      </c>
    </row>
    <row r="21" spans="1:2" ht="15" thickBot="1" x14ac:dyDescent="0.35">
      <c r="A21" s="40" t="s">
        <v>79</v>
      </c>
      <c r="B21" s="45">
        <v>150000</v>
      </c>
    </row>
    <row r="22" spans="1:2" ht="15" thickBot="1" x14ac:dyDescent="0.35">
      <c r="A22" s="43" t="s">
        <v>80</v>
      </c>
      <c r="B22" s="47">
        <f>SUM(B19:B21)</f>
        <v>590000</v>
      </c>
    </row>
    <row r="23" spans="1:2" ht="15" thickBot="1" x14ac:dyDescent="0.35">
      <c r="A23" s="40"/>
      <c r="B23" s="48"/>
    </row>
    <row r="24" spans="1:2" ht="15" thickBot="1" x14ac:dyDescent="0.35">
      <c r="A24" s="40" t="s">
        <v>81</v>
      </c>
      <c r="B24" s="48">
        <f>B22-B16</f>
        <v>-100000</v>
      </c>
    </row>
    <row r="26" spans="1:2" x14ac:dyDescent="0.3">
      <c r="A26" s="6" t="s">
        <v>17</v>
      </c>
    </row>
    <row r="27" spans="1:2" x14ac:dyDescent="0.3">
      <c r="A27" t="s">
        <v>89</v>
      </c>
    </row>
  </sheetData>
  <mergeCells count="2">
    <mergeCell ref="A4:A5"/>
    <mergeCell ref="B4:B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573df9f1-80fe-49c4-9bff-f5099fd7e288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834BB5B1FE9BF42BEFEAC9B5068F711" ma:contentTypeVersion="13" ma:contentTypeDescription="Create a new document." ma:contentTypeScope="" ma:versionID="5c10a7e6139de006d13b5c611da5fae0">
  <xsd:schema xmlns:xsd="http://www.w3.org/2001/XMLSchema" xmlns:xs="http://www.w3.org/2001/XMLSchema" xmlns:p="http://schemas.microsoft.com/office/2006/metadata/properties" xmlns:ns3="573df9f1-80fe-49c4-9bff-f5099fd7e288" xmlns:ns4="a5ef1c88-85cf-455b-a9f7-4723ceb24508" targetNamespace="http://schemas.microsoft.com/office/2006/metadata/properties" ma:root="true" ma:fieldsID="340268bc310860de7323cbfa0cbe8e9c" ns3:_="" ns4:_="">
    <xsd:import namespace="573df9f1-80fe-49c4-9bff-f5099fd7e288"/>
    <xsd:import namespace="a5ef1c88-85cf-455b-a9f7-4723ceb2450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ServiceObjectDetectorVersions" minOccurs="0"/>
                <xsd:element ref="ns3:MediaServiceGenerationTime" minOccurs="0"/>
                <xsd:element ref="ns3:MediaServiceEventHashCode" minOccurs="0"/>
                <xsd:element ref="ns3:MediaServiceSystemTags" minOccurs="0"/>
                <xsd:element ref="ns3:MediaServiceOCR" minOccurs="0"/>
                <xsd:element ref="ns3:MediaServiceSearchProperties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3df9f1-80fe-49c4-9bff-f5099fd7e28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ef1c88-85cf-455b-a9f7-4723ceb2450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8E14BDF-706C-4E87-B499-E347EF6AA893}">
  <ds:schemaRefs>
    <ds:schemaRef ds:uri="http://schemas.microsoft.com/office/2006/documentManagement/types"/>
    <ds:schemaRef ds:uri="http://purl.org/dc/terms/"/>
    <ds:schemaRef ds:uri="http://purl.org/dc/dcmitype/"/>
    <ds:schemaRef ds:uri="573df9f1-80fe-49c4-9bff-f5099fd7e288"/>
    <ds:schemaRef ds:uri="a5ef1c88-85cf-455b-a9f7-4723ceb24508"/>
    <ds:schemaRef ds:uri="http://purl.org/dc/elements/1.1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3AFE2978-9300-4CB2-A3E4-D63F10989ED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7348757-9E74-47FA-A4C3-D5EC326A48B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73df9f1-80fe-49c4-9bff-f5099fd7e288"/>
    <ds:schemaRef ds:uri="a5ef1c88-85cf-455b-a9f7-4723ceb2450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Regnskap</vt:lpstr>
      <vt:lpstr>Budsjett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Eikrem</dc:creator>
  <cp:lastModifiedBy>Nora Sofie Breivik</cp:lastModifiedBy>
  <cp:lastPrinted>2026-04-06T17:52:49Z</cp:lastPrinted>
  <dcterms:created xsi:type="dcterms:W3CDTF">2023-02-12T13:50:33Z</dcterms:created>
  <dcterms:modified xsi:type="dcterms:W3CDTF">2026-04-07T19:42:24Z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0x010100A834BB5B1FE9BF42BEFEAC9B5068F711</vt:lpwstr>
  </property>
</Properties>
</file>